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420" windowHeight="11020"/>
  </bookViews>
  <sheets>
    <sheet name="תנאי סף" sheetId="1" r:id="rId1"/>
    <sheet name="איכות" sheetId="2" r:id="rId2"/>
    <sheet name="פירוט ניסיון - מציע ומנהל הפקה" sheetId="12" r:id="rId3"/>
    <sheet name="ראיון" sheetId="9" r:id="rId4"/>
    <sheet name="התכנית המוצעת" sheetId="11" r:id="rId5"/>
    <sheet name="מחיר וסיכום" sheetId="13" r:id="rId6"/>
  </sheets>
  <externalReferences>
    <externalReference r:id="rId7"/>
  </externalReferences>
  <definedNames>
    <definedName name="_Ref312343192" localSheetId="0">'תנאי סף'!$D$25</definedName>
    <definedName name="_Ref381015046" localSheetId="0">'תנאי סף'!#REF!</definedName>
    <definedName name="_Ref381020389" localSheetId="0">'תנאי סף'!$D$34</definedName>
    <definedName name="_Ref404259197" localSheetId="0">'תנאי סף'!$D$21</definedName>
    <definedName name="_Ref483131184" localSheetId="0">'תנאי סף'!$D$21</definedName>
    <definedName name="_Ref483131209" localSheetId="0">'תנאי סף'!$D$19</definedName>
    <definedName name="_Ref483131945" localSheetId="0">'תנאי סף'!#REF!</definedName>
    <definedName name="_Ref483140193" localSheetId="1">איכות!$C$4</definedName>
    <definedName name="_Ref486146449" localSheetId="0">'תנאי סף'!$D$16</definedName>
    <definedName name="_Ref486146473" localSheetId="0">'תנאי סף'!$D$17</definedName>
  </definedNames>
  <calcPr calcId="152511"/>
</workbook>
</file>

<file path=xl/calcChain.xml><?xml version="1.0" encoding="utf-8"?>
<calcChain xmlns="http://schemas.openxmlformats.org/spreadsheetml/2006/main">
  <c r="L6" i="11" l="1"/>
  <c r="L5" i="11"/>
  <c r="L4" i="11"/>
  <c r="I6" i="11"/>
  <c r="I5" i="11"/>
  <c r="I4" i="11"/>
  <c r="F5" i="11"/>
  <c r="F6" i="11"/>
  <c r="F4" i="11"/>
  <c r="N12" i="9"/>
  <c r="N11" i="9"/>
  <c r="N10" i="9"/>
  <c r="N9" i="9"/>
  <c r="K12" i="9"/>
  <c r="K11" i="9"/>
  <c r="K10" i="9"/>
  <c r="K9" i="9"/>
  <c r="H12" i="9"/>
  <c r="H11" i="9"/>
  <c r="H10" i="9"/>
  <c r="H9" i="9"/>
  <c r="E10" i="9"/>
  <c r="E11" i="9"/>
  <c r="E12" i="9"/>
  <c r="E9" i="9"/>
  <c r="L10" i="2" l="1"/>
  <c r="O7" i="11"/>
  <c r="L7" i="11"/>
  <c r="J10" i="2" s="1"/>
  <c r="I7" i="11"/>
  <c r="H10" i="2" s="1"/>
  <c r="F7" i="11"/>
  <c r="F10" i="2" s="1"/>
  <c r="AG17" i="12" l="1"/>
  <c r="AE17" i="12"/>
  <c r="AD17" i="12"/>
  <c r="AG14" i="12"/>
  <c r="AE14" i="12"/>
  <c r="AD14" i="12"/>
  <c r="AF14" i="12" s="1"/>
  <c r="AG11" i="12"/>
  <c r="AE11" i="12"/>
  <c r="AD11" i="12"/>
  <c r="AF11" i="12" s="1"/>
  <c r="AG8" i="12"/>
  <c r="AE8" i="12"/>
  <c r="AD8" i="12"/>
  <c r="AG5" i="12"/>
  <c r="AE5" i="12"/>
  <c r="AF5" i="12" s="1"/>
  <c r="AD5" i="12"/>
  <c r="X17" i="12"/>
  <c r="V17" i="12"/>
  <c r="W17" i="12" s="1"/>
  <c r="U17" i="12"/>
  <c r="X14" i="12"/>
  <c r="V14" i="12"/>
  <c r="U14" i="12"/>
  <c r="W14" i="12" s="1"/>
  <c r="X11" i="12"/>
  <c r="V11" i="12"/>
  <c r="U11" i="12"/>
  <c r="W11" i="12" s="1"/>
  <c r="X8" i="12"/>
  <c r="V8" i="12"/>
  <c r="U8" i="12"/>
  <c r="W8" i="12" s="1"/>
  <c r="X5" i="12"/>
  <c r="V5" i="12"/>
  <c r="W5" i="12" s="1"/>
  <c r="U5" i="12"/>
  <c r="O17" i="12"/>
  <c r="M17" i="12"/>
  <c r="L17" i="12"/>
  <c r="O14" i="12"/>
  <c r="M14" i="12"/>
  <c r="L14" i="12"/>
  <c r="O11" i="12"/>
  <c r="M11" i="12"/>
  <c r="L11" i="12"/>
  <c r="O8" i="12"/>
  <c r="M8" i="12"/>
  <c r="L8" i="12"/>
  <c r="O5" i="12"/>
  <c r="M5" i="12"/>
  <c r="L5" i="12"/>
  <c r="F17" i="12"/>
  <c r="D17" i="12"/>
  <c r="C17" i="12"/>
  <c r="F14" i="12"/>
  <c r="D14" i="12"/>
  <c r="C14" i="12"/>
  <c r="F11" i="12"/>
  <c r="D11" i="12"/>
  <c r="C11" i="12"/>
  <c r="E11" i="12" s="1"/>
  <c r="F8" i="12"/>
  <c r="D8" i="12"/>
  <c r="C8" i="12"/>
  <c r="E8" i="12" s="1"/>
  <c r="AF17" i="12" l="1"/>
  <c r="AH17" i="12" s="1"/>
  <c r="AH14" i="12"/>
  <c r="AH11" i="12"/>
  <c r="AF8" i="12"/>
  <c r="AH8" i="12" s="1"/>
  <c r="Y14" i="12"/>
  <c r="Y11" i="12"/>
  <c r="Y8" i="12"/>
  <c r="N17" i="12"/>
  <c r="N14" i="12"/>
  <c r="N11" i="12"/>
  <c r="P11" i="12" s="1"/>
  <c r="N8" i="12"/>
  <c r="N5" i="12"/>
  <c r="P5" i="12" s="1"/>
  <c r="E17" i="12"/>
  <c r="G17" i="12" s="1"/>
  <c r="E14" i="12"/>
  <c r="G14" i="12" s="1"/>
  <c r="AH5" i="12"/>
  <c r="Y5" i="12"/>
  <c r="Y17" i="12"/>
  <c r="P17" i="12"/>
  <c r="P14" i="12"/>
  <c r="P8" i="12"/>
  <c r="G11" i="12"/>
  <c r="G8" i="12"/>
  <c r="F8" i="2"/>
  <c r="H8" i="2"/>
  <c r="J8" i="2"/>
  <c r="L8" i="2"/>
  <c r="H7" i="2"/>
  <c r="J7" i="2"/>
  <c r="L7" i="2"/>
  <c r="F7" i="2"/>
  <c r="L9" i="2"/>
  <c r="J9" i="2"/>
  <c r="H9" i="2"/>
  <c r="F9" i="2"/>
  <c r="L6" i="2"/>
  <c r="L5" i="2"/>
  <c r="J6" i="2"/>
  <c r="J5" i="2"/>
  <c r="H6" i="2"/>
  <c r="H5" i="2"/>
  <c r="AG59" i="12"/>
  <c r="AE59" i="12"/>
  <c r="AD59" i="12"/>
  <c r="AF59" i="12" s="1"/>
  <c r="AH59" i="12" s="1"/>
  <c r="AG56" i="12"/>
  <c r="AE56" i="12"/>
  <c r="AD56" i="12"/>
  <c r="AF56" i="12" s="1"/>
  <c r="AG53" i="12"/>
  <c r="AE53" i="12"/>
  <c r="AD53" i="12"/>
  <c r="AG50" i="12"/>
  <c r="AE50" i="12"/>
  <c r="AD50" i="12"/>
  <c r="AG47" i="12"/>
  <c r="AE47" i="12"/>
  <c r="AD47" i="12"/>
  <c r="AF47" i="12" s="1"/>
  <c r="AH47" i="12" s="1"/>
  <c r="X59" i="12"/>
  <c r="V59" i="12"/>
  <c r="U59" i="12"/>
  <c r="W59" i="12" s="1"/>
  <c r="Y59" i="12" s="1"/>
  <c r="X56" i="12"/>
  <c r="V56" i="12"/>
  <c r="U56" i="12"/>
  <c r="X53" i="12"/>
  <c r="V53" i="12"/>
  <c r="U53" i="12"/>
  <c r="W53" i="12" s="1"/>
  <c r="X50" i="12"/>
  <c r="V50" i="12"/>
  <c r="W50" i="12" s="1"/>
  <c r="Y50" i="12" s="1"/>
  <c r="U50" i="12"/>
  <c r="X47" i="12"/>
  <c r="V47" i="12"/>
  <c r="U47" i="12"/>
  <c r="W47" i="12" s="1"/>
  <c r="Y47" i="12" s="1"/>
  <c r="O59" i="12"/>
  <c r="M59" i="12"/>
  <c r="L59" i="12"/>
  <c r="N59" i="12" s="1"/>
  <c r="P59" i="12" s="1"/>
  <c r="O56" i="12"/>
  <c r="M56" i="12"/>
  <c r="L56" i="12"/>
  <c r="N56" i="12" s="1"/>
  <c r="P56" i="12" s="1"/>
  <c r="O53" i="12"/>
  <c r="M53" i="12"/>
  <c r="L53" i="12"/>
  <c r="N53" i="12" s="1"/>
  <c r="P53" i="12" s="1"/>
  <c r="O50" i="12"/>
  <c r="M50" i="12"/>
  <c r="L50" i="12"/>
  <c r="O47" i="12"/>
  <c r="M47" i="12"/>
  <c r="L47" i="12"/>
  <c r="F53" i="12"/>
  <c r="D53" i="12"/>
  <c r="C53" i="12"/>
  <c r="F50" i="12"/>
  <c r="D50" i="12"/>
  <c r="C50" i="12"/>
  <c r="F47" i="12"/>
  <c r="AF39" i="12"/>
  <c r="AF40" i="12" s="1"/>
  <c r="AE39" i="12"/>
  <c r="AE40" i="12" s="1"/>
  <c r="AD39" i="12"/>
  <c r="AF35" i="12"/>
  <c r="AF36" i="12" s="1"/>
  <c r="AE35" i="12"/>
  <c r="AE36" i="12" s="1"/>
  <c r="AD35" i="12"/>
  <c r="AF31" i="12"/>
  <c r="AF32" i="12" s="1"/>
  <c r="AE31" i="12"/>
  <c r="AE32" i="12" s="1"/>
  <c r="AD31" i="12"/>
  <c r="AF27" i="12"/>
  <c r="AF28" i="12" s="1"/>
  <c r="AE27" i="12"/>
  <c r="AE28" i="12" s="1"/>
  <c r="AD27" i="12"/>
  <c r="AF23" i="12"/>
  <c r="AF24" i="12" s="1"/>
  <c r="AE23" i="12"/>
  <c r="AE24" i="12" s="1"/>
  <c r="AD23" i="12"/>
  <c r="W39" i="12"/>
  <c r="W40" i="12" s="1"/>
  <c r="V39" i="12"/>
  <c r="V40" i="12" s="1"/>
  <c r="U39" i="12"/>
  <c r="W36" i="12"/>
  <c r="W35" i="12"/>
  <c r="V35" i="12"/>
  <c r="V36" i="12" s="1"/>
  <c r="U35" i="12"/>
  <c r="W31" i="12"/>
  <c r="W32" i="12" s="1"/>
  <c r="V31" i="12"/>
  <c r="V32" i="12" s="1"/>
  <c r="U31" i="12"/>
  <c r="W27" i="12"/>
  <c r="W28" i="12" s="1"/>
  <c r="V27" i="12"/>
  <c r="V28" i="12" s="1"/>
  <c r="U27" i="12"/>
  <c r="W23" i="12"/>
  <c r="W24" i="12" s="1"/>
  <c r="V23" i="12"/>
  <c r="V24" i="12" s="1"/>
  <c r="X24" i="12" s="1"/>
  <c r="U23" i="12"/>
  <c r="N40" i="12"/>
  <c r="N39" i="12"/>
  <c r="M39" i="12"/>
  <c r="M40" i="12" s="1"/>
  <c r="O40" i="12" s="1"/>
  <c r="L39" i="12"/>
  <c r="N35" i="12"/>
  <c r="N36" i="12" s="1"/>
  <c r="M35" i="12"/>
  <c r="M36" i="12" s="1"/>
  <c r="L35" i="12"/>
  <c r="N31" i="12"/>
  <c r="N32" i="12" s="1"/>
  <c r="M31" i="12"/>
  <c r="M32" i="12" s="1"/>
  <c r="L31" i="12"/>
  <c r="N27" i="12"/>
  <c r="N28" i="12" s="1"/>
  <c r="M27" i="12"/>
  <c r="M28" i="12" s="1"/>
  <c r="O28" i="12" s="1"/>
  <c r="L27" i="12"/>
  <c r="N24" i="12"/>
  <c r="N23" i="12"/>
  <c r="M23" i="12"/>
  <c r="M24" i="12" s="1"/>
  <c r="L23" i="12"/>
  <c r="E39" i="12"/>
  <c r="E40" i="12" s="1"/>
  <c r="D39" i="12"/>
  <c r="D40" i="12" s="1"/>
  <c r="C39" i="12"/>
  <c r="E35" i="12"/>
  <c r="E36" i="12" s="1"/>
  <c r="D35" i="12"/>
  <c r="D36" i="12" s="1"/>
  <c r="C35" i="12"/>
  <c r="E31" i="12"/>
  <c r="E32" i="12" s="1"/>
  <c r="D31" i="12"/>
  <c r="D32" i="12" s="1"/>
  <c r="C31" i="12"/>
  <c r="E27" i="12"/>
  <c r="E28" i="12" s="1"/>
  <c r="D27" i="12"/>
  <c r="D28" i="12" s="1"/>
  <c r="C27" i="12"/>
  <c r="C23" i="12"/>
  <c r="E23" i="12"/>
  <c r="E24" i="12" s="1"/>
  <c r="D23" i="12"/>
  <c r="D24" i="12" s="1"/>
  <c r="O32" i="12" l="1"/>
  <c r="O36" i="12"/>
  <c r="E50" i="12"/>
  <c r="G50" i="12" s="1"/>
  <c r="N50" i="12"/>
  <c r="P50" i="12" s="1"/>
  <c r="W56" i="12"/>
  <c r="Y56" i="12" s="1"/>
  <c r="AF50" i="12"/>
  <c r="AH50" i="12" s="1"/>
  <c r="X36" i="12"/>
  <c r="Y53" i="12"/>
  <c r="Y60" i="12" s="1"/>
  <c r="AH56" i="12"/>
  <c r="O24" i="12"/>
  <c r="X28" i="12"/>
  <c r="AG32" i="12"/>
  <c r="E53" i="12"/>
  <c r="G53" i="12" s="1"/>
  <c r="N47" i="12"/>
  <c r="P47" i="12" s="1"/>
  <c r="AF53" i="12"/>
  <c r="AH53" i="12" s="1"/>
  <c r="AH60" i="12"/>
  <c r="AG28" i="12"/>
  <c r="AG36" i="12"/>
  <c r="AG24" i="12"/>
  <c r="AG40" i="12"/>
  <c r="X32" i="12"/>
  <c r="X40" i="12"/>
  <c r="O41" i="12"/>
  <c r="F40" i="12"/>
  <c r="F36" i="12"/>
  <c r="F32" i="12"/>
  <c r="F28" i="12"/>
  <c r="F24" i="12"/>
  <c r="H12" i="13"/>
  <c r="G12" i="13"/>
  <c r="F12" i="13"/>
  <c r="E12" i="13"/>
  <c r="E7" i="13"/>
  <c r="F7" i="13"/>
  <c r="G7" i="13"/>
  <c r="D7" i="13"/>
  <c r="E6" i="13"/>
  <c r="F6" i="13"/>
  <c r="G6" i="13"/>
  <c r="D6" i="13"/>
  <c r="X41" i="12" l="1"/>
  <c r="P60" i="12"/>
  <c r="AG41" i="12"/>
  <c r="F41" i="12"/>
  <c r="F5" i="2" s="1"/>
  <c r="C15" i="13"/>
  <c r="G4" i="13"/>
  <c r="F4" i="13"/>
  <c r="E4" i="13"/>
  <c r="D4" i="13"/>
  <c r="H13" i="9" l="1"/>
  <c r="H11" i="2" s="1"/>
  <c r="K13" i="9"/>
  <c r="J11" i="2" s="1"/>
  <c r="N13" i="9"/>
  <c r="L11" i="2" s="1"/>
  <c r="E13" i="9"/>
  <c r="F11" i="2" s="1"/>
  <c r="Y18" i="12" l="1"/>
  <c r="J4" i="2" s="1"/>
  <c r="AH18" i="12"/>
  <c r="L4" i="2" s="1"/>
  <c r="P18" i="12" l="1"/>
  <c r="H4" i="2" s="1"/>
  <c r="C56" i="12"/>
  <c r="D56" i="12"/>
  <c r="F56" i="12"/>
  <c r="C59" i="12"/>
  <c r="D59" i="12"/>
  <c r="F59" i="12"/>
  <c r="D47" i="12"/>
  <c r="C47" i="12"/>
  <c r="E47" i="12" l="1"/>
  <c r="G47" i="12" s="1"/>
  <c r="E59" i="12"/>
  <c r="G59" i="12"/>
  <c r="E56" i="12"/>
  <c r="G56" i="12" s="1"/>
  <c r="F5" i="12"/>
  <c r="D5" i="12"/>
  <c r="C5" i="12"/>
  <c r="E5" i="12" l="1"/>
  <c r="G5" i="12" s="1"/>
  <c r="G60" i="12"/>
  <c r="F6" i="2" s="1"/>
  <c r="D7" i="11"/>
  <c r="G18" i="12" l="1"/>
  <c r="F4" i="2" s="1"/>
  <c r="C13" i="9"/>
  <c r="G12" i="2" l="1"/>
  <c r="I12" i="2"/>
  <c r="K12" i="2"/>
  <c r="H13" i="13" l="1"/>
  <c r="H15" i="13" s="1"/>
  <c r="K13" i="2"/>
  <c r="K14" i="2"/>
  <c r="G13" i="13"/>
  <c r="G15" i="13" s="1"/>
  <c r="I13" i="2"/>
  <c r="I14" i="2"/>
  <c r="F13" i="13"/>
  <c r="F15" i="13" s="1"/>
  <c r="G13" i="2"/>
  <c r="G14" i="2"/>
  <c r="D12" i="2"/>
  <c r="K2" i="2" l="1"/>
  <c r="E12" i="2" l="1"/>
  <c r="E13" i="13" l="1"/>
  <c r="E15" i="13" s="1"/>
  <c r="E16" i="13" s="1"/>
  <c r="E13" i="2"/>
  <c r="E14" i="2"/>
  <c r="I2" i="2"/>
  <c r="G2" i="2"/>
  <c r="F16" i="13" l="1"/>
  <c r="G16" i="13"/>
  <c r="H16" i="13"/>
  <c r="E2" i="2"/>
</calcChain>
</file>

<file path=xl/sharedStrings.xml><?xml version="1.0" encoding="utf-8"?>
<sst xmlns="http://schemas.openxmlformats.org/spreadsheetml/2006/main" count="785" uniqueCount="174">
  <si>
    <t>שם המציע:</t>
  </si>
  <si>
    <t>שם איש הקשר:</t>
  </si>
  <si>
    <t>טלפון:</t>
  </si>
  <si>
    <t>מס' סעיף</t>
  </si>
  <si>
    <t>תנאי סף מנהליים</t>
  </si>
  <si>
    <t>תנאי סף מקצועיים</t>
  </si>
  <si>
    <t>הנבדק</t>
  </si>
  <si>
    <t>המציע</t>
  </si>
  <si>
    <t>ניקוד</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</si>
  <si>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</si>
  <si>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ציון איכות:</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</si>
  <si>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</si>
  <si>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מס' הצעה:</t>
  </si>
  <si>
    <t xml:space="preserve">המציע </t>
  </si>
  <si>
    <t>ניקוד לציון האיכות:</t>
  </si>
  <si>
    <t>הגורם הנבחן:</t>
  </si>
  <si>
    <t>כן</t>
  </si>
  <si>
    <t>לא</t>
  </si>
  <si>
    <t>ראיון</t>
  </si>
  <si>
    <t>נימוק</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</si>
  <si>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</si>
  <si>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</si>
  <si>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ממוצע</t>
  </si>
  <si>
    <t>סעיף</t>
  </si>
  <si>
    <t>ראיון שנערך בתאריך __-___</t>
  </si>
  <si>
    <t>ציון</t>
  </si>
  <si>
    <t>ח.פ./ת"ז:</t>
  </si>
  <si>
    <t>כתובת דוא"ל:</t>
  </si>
  <si>
    <t>איכות התכנית המוצעת</t>
  </si>
  <si>
    <t>7.2</t>
  </si>
  <si>
    <t>7.1.1</t>
  </si>
  <si>
    <t>7.1.2</t>
  </si>
  <si>
    <t>7.1.3</t>
  </si>
  <si>
    <t>7.1.4</t>
  </si>
  <si>
    <t>7.1.5</t>
  </si>
  <si>
    <t>7.1.6</t>
  </si>
  <si>
    <t>אם המציע הוא תאגיד - במועד הגשת ההצעה המציע אינו בעל חובות אגרה שנתית לרשות התאגידים בגין שנת 2016 או מוקדם מכך. כמו כן, אינו מוגדר כ"חברה מפרה" ו/או לא נשלחה אליו התראה על היותו "חברה מפרה" כאמור בסעיף 362א' לחוק החברות, התשנ"ט 1999.</t>
  </si>
  <si>
    <t>תיאור הסעיף</t>
  </si>
  <si>
    <t>12.6.3</t>
  </si>
  <si>
    <t>12.6.4</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</si>
  <si>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</si>
  <si>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ציון גלם</t>
  </si>
  <si>
    <t>ראה לשונית "התכנית המוצעת"</t>
  </si>
  <si>
    <t>12.6.3.3</t>
  </si>
  <si>
    <t>מראיינים מטעם המשרד:</t>
  </si>
  <si>
    <t>12.6.4.1</t>
  </si>
  <si>
    <t>12.6.4.2</t>
  </si>
  <si>
    <t>12.6.4.3</t>
  </si>
  <si>
    <t>הפרמטר (ציון בין 10-0):</t>
  </si>
  <si>
    <t>ראה לשונית "ראיון"</t>
  </si>
  <si>
    <t>6.1</t>
  </si>
  <si>
    <t>6.1.1</t>
  </si>
  <si>
    <t>6.1.2</t>
  </si>
  <si>
    <t>6.1.3</t>
  </si>
  <si>
    <t>6.1.4</t>
  </si>
  <si>
    <t>6.1.5</t>
  </si>
  <si>
    <t xml:space="preserve">ערבות הצעה / הוראת קיזוז על סך של 20,000 ₪ על שם המציע שתהא בתוקף עד לתאריך הנקוב בנספח ב'4א'/ב'4ב' </t>
  </si>
  <si>
    <t>6.2</t>
  </si>
  <si>
    <t>6.2.1.1</t>
  </si>
  <si>
    <t>6.2.1.2</t>
  </si>
  <si>
    <t>בחמש השנים האחרונות עוסק המציע באופן שוטף בתחום החלל : מעסיק לפחות שני חוקרים אשר פרסמו במהלך תקופה זו לפחות שלושה מאמרים באחד התחומים הבאים: הנדסת חלל / מדיניות לאומית בתחום החלל / חישה מרחוק בחלל.</t>
  </si>
  <si>
    <t>מנהל הפקת הכנס</t>
  </si>
  <si>
    <t>מסמכים נדרשים</t>
  </si>
  <si>
    <t>רשימת הפרטים בהצעת המציע, שהמציע מעוניין שיהיו חסויים במידה והוא יזכה. עפ"י האמור בסעיף ‎20.2 לפרק זה.</t>
  </si>
  <si>
    <t xml:space="preserve">אישור לפי חוק עסקאות גופים ציבוריים, בדבר ניהול פנקסי חשבונות ורשומות, כשהוא תקף, להוכחת העמידה בתנאי הסף שבסעיף ‎6.1.3 לעיל. </t>
  </si>
  <si>
    <t>חוברת הצעה מלאה וחתומה כנדרש בסעיף ‎8 להלן.</t>
  </si>
  <si>
    <t>אם המציע הוא תאגיד - יצרף נסח חברה/שותפות עדכני מרשות התאגידים, לצורך הוכחת עמידה בתנאי הסף שבסעיף ‎6.1.5. הנסח ניתן להפקה דרך אתר האינטרנט של רשות התאגידים, שכתובתו: Taagidim.justice.gov.il בלחיצה על הכותרת "הפקת נסח חברה".</t>
  </si>
  <si>
    <t>תצהיר בדבר היעדר הרשעות לפי חוק עובדים זרים וחוק שכר מינימום חתום ע"י עו"ד (נספח ב'5).</t>
  </si>
  <si>
    <t>התחייבות ואישור המציע לקיום החקיקה בתחום העסקת עובדים חתומה ע"י עו"ד (נספח ב'6).</t>
  </si>
  <si>
    <t>התחייבות לשמירת סודיות ולמניעת ניגוד עניינים (נספח ב'7).</t>
  </si>
  <si>
    <t xml:space="preserve">הצהרה על שימוש בתוכנות מקוריות (נספח ב'8). </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</si>
  <si>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אם המציע הוא עמותה, עליו להעביר אישור ניהול תקין מטעם רשם העמותות, תקף למועד הגשת ההצעה. </t>
  </si>
  <si>
    <t>7.1.7</t>
  </si>
  <si>
    <t>7.1.8</t>
  </si>
  <si>
    <t>7.1.9</t>
  </si>
  <si>
    <t>7.1.10</t>
  </si>
  <si>
    <t>7.1.11</t>
  </si>
  <si>
    <t>7.1.12</t>
  </si>
  <si>
    <t>מסמכים נוספים</t>
  </si>
  <si>
    <t>7.2.1</t>
  </si>
  <si>
    <t>7.2.2</t>
  </si>
  <si>
    <t>7.2.3</t>
  </si>
  <si>
    <t>7.2.4</t>
  </si>
  <si>
    <t>7.2.5</t>
  </si>
  <si>
    <t xml:space="preserve">מסמך בשפה העברית המתאר את פרופיל המציע ומפרט את ניסיונו ועיסוקו בתחומי החלל. </t>
  </si>
  <si>
    <t xml:space="preserve">פרטים אודות ניסיונו של המציע כנדרש בסעיף ‎6.2.1 לעיל. הניסיון הנדרש עפ"י סעיף זה יפורט ברשימה כרונולוגית מלאה של העבודות שבוצעו במהלך שנות הניסיון, כפי שנדרש בטבלאות שבחוברת ההצעה (נספח ב'2). </t>
  </si>
  <si>
    <t>פרטים אודות ניסיונו של מנהל הכנס, כנדרש בסעיף ‎‎6.2.2 לעיל ושל מנהל התוכן המחקרי לכנס, כנדרש בסעיף ‎6.2.3. הניסיון הנדרש יפורט ברשימה כרונולוגית מלאה של העבודות שבוצעו במהלך שנות הניסיון, כפי שנדרש בחוברת ההצעה. (נספח ב'3) יש לצרף מסמכי קורות חיים ואישורים תומכים.</t>
  </si>
  <si>
    <t>יש לצרף תכנייה של כל כנס שצוין במסגרת פירוט ניסיונם של המציע ושל המנהל המוצע, הכוללת: הסבר מפורט אודות האירועים, מיקומם, קונספט מרכזי של האירוע, תכני האירוע, לוח זמנים, מספר משתתפים וכו'.</t>
  </si>
  <si>
    <t>הצעה ראשונית להפקת הכנס.</t>
  </si>
  <si>
    <t>ניסיון המציע</t>
  </si>
  <si>
    <t>אישור עו"ד או רו"ח על היות החתומים בשמו על מסמכי המכרז רשאים לחייב את המציע בחתימתם.</t>
  </si>
  <si>
    <t>7.2.6</t>
  </si>
  <si>
    <t>תחשיב הפקת הכנס</t>
  </si>
  <si>
    <t>ניסיון מנהל ההפקה</t>
  </si>
  <si>
    <t>ניסיון המנהל האקדמי</t>
  </si>
  <si>
    <t>12.6.2</t>
  </si>
  <si>
    <t>פרמטרים (ציון 1-10)</t>
  </si>
  <si>
    <t>ציון כולל</t>
  </si>
  <si>
    <t>בחינת תכנית העבודה המוצעת</t>
  </si>
  <si>
    <t>שם הבוחנים:</t>
  </si>
  <si>
    <t>חדשנות ויצירתיות</t>
  </si>
  <si>
    <t xml:space="preserve">התאמת הקונספט למטרות הכנס </t>
  </si>
  <si>
    <t xml:space="preserve">איכות וגיוון התוכן המוצע </t>
  </si>
  <si>
    <t>ראיון ופרזנטציה</t>
  </si>
  <si>
    <t>בחינת התכנית הכתובה</t>
  </si>
  <si>
    <t>מרואיינים:</t>
  </si>
  <si>
    <t>12.6.5.1</t>
  </si>
  <si>
    <t>12.6.5.2</t>
  </si>
  <si>
    <t>12.6.5.3</t>
  </si>
  <si>
    <t>12.6.5.4</t>
  </si>
  <si>
    <t xml:space="preserve">התרשמות מיכולתו של המציע לעמוד בלוחות הזמנים המיועדים לתכנית ולספק מענה וגמישות בזמן קצר </t>
  </si>
  <si>
    <t>עומד בתנאים</t>
  </si>
  <si>
    <t>שם האירוע</t>
  </si>
  <si>
    <t>מס' האירוע</t>
  </si>
  <si>
    <t>מציע מס' 1</t>
  </si>
  <si>
    <t>נמשך יותר מיום אחד</t>
  </si>
  <si>
    <t>כמות קהל</t>
  </si>
  <si>
    <t>מס' הרצאות / סדנאות / תערוכות</t>
  </si>
  <si>
    <t>ניקוד לכנס</t>
  </si>
  <si>
    <t>כנס מקצועי מדעי</t>
  </si>
  <si>
    <t>תחום החלל</t>
  </si>
  <si>
    <t>X</t>
  </si>
  <si>
    <t>סעיף 12.6.2</t>
  </si>
  <si>
    <t>12.6.3.1</t>
  </si>
  <si>
    <t>12.6.3.2</t>
  </si>
  <si>
    <t>ניקוד כולל לסעיף</t>
  </si>
  <si>
    <t>ראה לשונית "פירוט ניסיון"</t>
  </si>
  <si>
    <t>מציע מס' 2</t>
  </si>
  <si>
    <t>מציע מס' 3</t>
  </si>
  <si>
    <t>מציע מס' 4</t>
  </si>
  <si>
    <t>אחר</t>
  </si>
  <si>
    <t xml:space="preserve">המציע הינו גוף משפטי מאוגד הרשום ברשם רשמי ו/או עוסק מורשה, שהינו אחד מהמפורטים להלן (להלן – המוסד):
א. מוסד מוכר להשכלה גבוהה, כמשמעותו בחוק המועצה להשכלה גבוהה, התשי"ח-1958.
ב. מוסד מוכר על ידי הקרן הלאומית למדע.
ג. מכון מחקר בישראל שהינו מלכ"ר (כגון: בתי חולים, מרכזי מחקר ופיתוח אזוריים).
ד. מכון מחקר בישראל שהינו חברה ממשלתית או יחידה ממשלתית (משרד ממשלתי או יחידת סמך).
</t>
  </si>
  <si>
    <t>ניקוד מילולי</t>
  </si>
  <si>
    <t xml:space="preserve">התרשמות מהצגת מהקונספט המוצע – התאמה לצרכי המשרד מכובדות, יצירתיות, מקוריות, שימוש באלמנטים מגוונים, החוויה הצפויה למבקרים וכו'. המציע ישים דגש בהצגה על הדרכים ליישום הקונספט המוצע </t>
  </si>
  <si>
    <t xml:space="preserve">התרשמות מהצעת התוכן: ידע ומקצועיות בתחום החלל, איכות התכנים המוצעים להצגה בכנס, גיוון ואיכות הסדנאות והמרצים. </t>
  </si>
  <si>
    <t xml:space="preserve">התרשמות מניסיון מנהל הכנס המוצע בהפקת כנסים דומים: קהל בין-לאומי רב, סיקור תקשורתי, תיאום עם גורמי הפקה וגורמים נוספים במקום האירוע וכו' </t>
  </si>
  <si>
    <t xml:space="preserve">מחיר </t>
  </si>
  <si>
    <t xml:space="preserve">הצעת המחיר </t>
  </si>
  <si>
    <t xml:space="preserve">ציון מחיר </t>
  </si>
  <si>
    <t>שקלול ציונים סופיים</t>
  </si>
  <si>
    <t>משקל</t>
  </si>
  <si>
    <t>רכיב</t>
  </si>
  <si>
    <t>ציון איכות</t>
  </si>
  <si>
    <t>ציון מחיר</t>
  </si>
  <si>
    <t>סה"כ ציון</t>
  </si>
  <si>
    <t>דירוג המציעים</t>
  </si>
  <si>
    <t>עמידה במסגרת התקציב</t>
  </si>
  <si>
    <t>מינ'</t>
  </si>
  <si>
    <t>מקס'</t>
  </si>
  <si>
    <t>12.6.1.1</t>
  </si>
  <si>
    <t>12.6.1.2</t>
  </si>
  <si>
    <r>
      <rPr>
        <b/>
        <sz val="12"/>
        <rFont val="David"/>
        <family val="2"/>
      </rPr>
      <t>ניסיון המציע בהפקת כנסים:</t>
    </r>
    <r>
      <rPr>
        <sz val="12"/>
        <rFont val="David"/>
        <family val="2"/>
      </rPr>
      <t xml:space="preserve">
עבור כל כנס שהפיק המציע, בחמש השנים האחרונות, מעבר לנדרש בתנאי הסף שבסעיף ‎6.2.1 (ועומד בכל הדרישות שבתתי סעיפיו של הסעיף הנ"ל), תינתן נקודה אחת ועד למקסימום של 5 נקודות עבור 5 אירועים נוספים (סה"כ 8 אירועים כולל תנאי הסף). 
עבור כל כנס מבין כנסים אלו, אשר עומד בכל הדרישות האמורות בו, אשר נמשך למעלה מיום אחד, יקבל המציע 1 נק' נוספת, עד למקסימום של 5 נק' עבור 5 כנסים שנמשכו יומיים ויותר.
</t>
    </r>
  </si>
  <si>
    <t xml:space="preserve">סעיף 12.6.1.1 </t>
  </si>
  <si>
    <t>סעיף 12.6.1.2</t>
  </si>
  <si>
    <r>
      <rPr>
        <b/>
        <sz val="12"/>
        <rFont val="David"/>
        <family val="2"/>
      </rPr>
      <t>ניסיון המציע בהפקת כנסיים מקצועיים בתחומים מדעיים:</t>
    </r>
    <r>
      <rPr>
        <sz val="12"/>
        <rFont val="David"/>
        <family val="2"/>
      </rPr>
      <t xml:space="preserve">
עבור כל כנס מקצועי שהפיק המציע בחמש השנים האחרונות, אשר השתתפו בו לכל הפחות 100 משתתפים, אשר עסק בתחומים מדעיים, יקבל המציע 1 נק'. באם הכנס המדעי עסק בתחום החלל יקבל ניקוד של 2 נקודות ועד למקסימום 10 כנסים.
לצורך סעיף זה – כנס שעסק בתחום מדעי הינו כנס אשר כלל לפחות שלוש הרצאות/סדנאות/תערוכות שונות בנושא המרכזי. </t>
    </r>
    <r>
      <rPr>
        <sz val="11"/>
        <rFont val="David"/>
        <family val="2"/>
      </rPr>
      <t xml:space="preserve">
</t>
    </r>
  </si>
  <si>
    <t xml:space="preserve">בחמש  השנים האחרונות, המציע בעל ניסיון בהפקה של שלושה (3) כנסים לפחות, כאשר בכל אחד מהכנסים התקיימו התנאים המצטברים הבאים:
6.2.1.2.1. בכנס השתתפו לפחות 500 איש, מהארץ ומחו"ל.
6.2.1.2.2. הכנס כלל לפחות שלוש הרצאות/סדנאות/תערוכות שונות.
</t>
  </si>
  <si>
    <r>
      <rPr>
        <b/>
        <sz val="12"/>
        <rFont val="David"/>
        <family val="2"/>
      </rPr>
      <t>ניסיון מנהל ההפקה של הכנס המוצע :</t>
    </r>
    <r>
      <rPr>
        <sz val="12"/>
        <rFont val="David"/>
        <family val="2"/>
      </rPr>
      <t xml:space="preserve">
ייבחנו עד חמישה כנסים שהפיק וניהל מנהל הכנס המוצע בחמש השנים האחרונות.
• עבור כל כנס שהפיק וניהל המנהל המוצע, מעבר לנדרש בתנאי הסף שבסעיף ‎6.2.2  (ועומד בדרישות שבסעיפים ‎6.2.1.2.1-‎6.2.1.2.2), יקבל המציע נקודה אחת.
• עבור כנס אשר עסק בתחום מדעי  – יקבל המציע 2 נק' נוספות.
סה"כ עד 3 נק' עבור כל כנס ובסה"כ ניקוד מקסימלי בסעיף זה -15 נק'.
</t>
    </r>
  </si>
  <si>
    <t>עבור מנהל אקדמי מוצע שהינו בעל תואר דוקטור יקבל המציע 3 נק'.</t>
  </si>
  <si>
    <t>מנהל אקדמי</t>
  </si>
  <si>
    <t xml:space="preserve">בחמש השנים האחרונות, המנהל האקדמי הוביל \ ניהל אקדמית לכל הפחות שני מחקרים (פרטני / קבוצתי) בתחום המדעים/החלל. </t>
  </si>
  <si>
    <r>
      <rPr>
        <b/>
        <sz val="12"/>
        <rFont val="David"/>
        <family val="2"/>
      </rPr>
      <t>ניסיון המנהל האקדמי בניהול כנסים מקצועיים</t>
    </r>
    <r>
      <rPr>
        <sz val="12"/>
        <rFont val="David"/>
        <family val="2"/>
      </rPr>
      <t xml:space="preserve">:
 עבור כל כנס בתחום החלל במהלך חמש השנים האחרונות, מעבר לנדרש בתנאי הסף 6.2.2.1, יקבל המציע 1.5 נקודות ועד 4 כנסים .  </t>
    </r>
  </si>
  <si>
    <r>
      <rPr>
        <b/>
        <sz val="12"/>
        <rFont val="David"/>
        <family val="2"/>
      </rPr>
      <t>ניסיון המנהל האקדמי במחקר:</t>
    </r>
    <r>
      <rPr>
        <sz val="12"/>
        <rFont val="David"/>
        <family val="2"/>
      </rPr>
      <t xml:space="preserve">
 עבור כל מחקר בתחום החלל שביצע המנהל האקדמי כחוקר ראשי או כחבר צוות מחקר במהלך חמש השנים האחרונות יקבל המציע 1.5 נקודות ועד 4 מחקרים, עליהם יינתנו 6 נק'. </t>
    </r>
  </si>
  <si>
    <t>6.2.2.1</t>
  </si>
  <si>
    <t>6.2.2.2</t>
  </si>
  <si>
    <t>6.2.2.3</t>
  </si>
  <si>
    <t>המנהל האקדמי בעל תואר אקדמי שני לכל הפחות.</t>
  </si>
  <si>
    <t>6.2.3</t>
  </si>
  <si>
    <t xml:space="preserve">בחמש השנים האחרונות,בחמש השנים האחרונות, מנהל ההפקה היה אחראי להפקת לכל הפחות שני (2) כנסים העונים על התנאים הנזכרים בסעיפים‎6.2.1.2.1 - ‎6.2.1.2.1 </t>
  </si>
  <si>
    <t>מעבר סף איכות</t>
  </si>
  <si>
    <t>מעבר סף איכות תחתון</t>
  </si>
  <si>
    <t>אינו נותן מענה ראוי</t>
  </si>
  <si>
    <t>בינוני/חלקי</t>
  </si>
  <si>
    <t>טוב</t>
  </si>
  <si>
    <t>מצוין</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</si>
</sst>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 &quot;₪&quot;\ * #,##0.00_ ;_ &quot;₪&quot;\ * \-#,##0.00_ ;_ &quot;₪&quot;\ * &quot;-&quot;??_ ;_ @_ "/>
    <numFmt numFmtId="164" formatCode="0.0"/>
    <numFmt numFmtId="165" formatCode="&quot;₪&quot;\ #,##0"/>
    <numFmt numFmtId="166" formatCode="_ &quot;₪&quot;\ * #,##0_ ;_ &quot;₪&quot;\ * \-#,##0_ ;_ &quot;₪&quot;\ * &quot;-&quot;??_ ;_ @_ "/>
  </numFmts>
  <fonts count="29" x14ac:knownFonts="1">
    <font>
      <sz val="11"/>
      <color theme="1"/>
      <name val="Arial"/>
      <family val="2"/>
      <charset val="177"/>
      <scheme val="minor"/>
    </font>
    <font>
      <u/>
      <sz val="11"/>
      <color theme="10"/>
      <name val="Arial"/>
      <family val="2"/>
      <charset val="177"/>
      <scheme val="minor"/>
    </font>
    <font>
      <sz val="11"/>
      <color theme="1"/>
      <name val="Arial"/>
      <family val="2"/>
      <charset val="177"/>
      <scheme val="minor"/>
    </font>
    <font>
      <b/>
      <sz val="12"/>
      <color theme="1"/>
      <name val="David"/>
      <family val="2"/>
    </font>
    <font>
      <sz val="12"/>
      <color theme="1"/>
      <name val="David"/>
      <family val="2"/>
    </font>
    <font>
      <b/>
      <sz val="12"/>
      <name val="David"/>
      <family val="2"/>
    </font>
    <font>
      <sz val="12"/>
      <name val="David"/>
      <family val="2"/>
    </font>
    <font>
      <b/>
      <sz val="12"/>
      <color theme="0"/>
      <name val="David"/>
      <family val="2"/>
    </font>
    <font>
      <sz val="11"/>
      <name val="David"/>
      <family val="2"/>
    </font>
    <font>
      <b/>
      <sz val="14"/>
      <color theme="1"/>
      <name val="David"/>
      <family val="2"/>
    </font>
    <font>
      <b/>
      <sz val="18"/>
      <color theme="1"/>
      <name val="David"/>
      <family val="2"/>
      <charset val="177"/>
    </font>
    <font>
      <b/>
      <sz val="12"/>
      <color theme="1"/>
      <name val="David"/>
      <family val="2"/>
      <charset val="177"/>
    </font>
    <font>
      <b/>
      <sz val="12"/>
      <name val="Arial"/>
      <family val="2"/>
    </font>
    <font>
      <b/>
      <sz val="20"/>
      <color theme="4" tint="0.79998168889431442"/>
      <name val="David"/>
      <family val="2"/>
      <charset val="177"/>
    </font>
    <font>
      <b/>
      <sz val="20"/>
      <color theme="1"/>
      <name val="David"/>
      <family val="2"/>
    </font>
    <font>
      <b/>
      <sz val="14"/>
      <color theme="1"/>
      <name val="David"/>
      <family val="2"/>
      <charset val="177"/>
    </font>
    <font>
      <b/>
      <sz val="16"/>
      <color theme="1"/>
      <name val="David"/>
      <family val="2"/>
      <charset val="177"/>
    </font>
    <font>
      <b/>
      <sz val="16"/>
      <color theme="0"/>
      <name val="David"/>
      <family val="2"/>
    </font>
    <font>
      <sz val="11"/>
      <color theme="1"/>
      <name val="David"/>
      <family val="2"/>
    </font>
    <font>
      <b/>
      <sz val="10"/>
      <color theme="1"/>
      <name val="David"/>
      <family val="2"/>
    </font>
    <font>
      <sz val="10"/>
      <color theme="1"/>
      <name val="David"/>
      <family val="2"/>
    </font>
    <font>
      <b/>
      <sz val="11"/>
      <color theme="1"/>
      <name val="David"/>
      <family val="2"/>
    </font>
    <font>
      <b/>
      <sz val="11"/>
      <color theme="1"/>
      <name val="Arial"/>
      <family val="2"/>
      <scheme val="minor"/>
    </font>
    <font>
      <b/>
      <sz val="11"/>
      <color theme="1"/>
      <name val="David"/>
      <family val="2"/>
      <charset val="177"/>
    </font>
    <font>
      <sz val="11"/>
      <color theme="1"/>
      <name val="Arial"/>
      <family val="2"/>
      <scheme val="minor"/>
    </font>
    <font>
      <b/>
      <sz val="11"/>
      <color theme="0"/>
      <name val="Arial"/>
      <family val="2"/>
      <scheme val="minor"/>
    </font>
    <font>
      <b/>
      <sz val="11"/>
      <name val="Arial"/>
      <family val="2"/>
      <scheme val="minor"/>
    </font>
    <font>
      <sz val="14"/>
      <color theme="1"/>
      <name val="David"/>
      <family val="2"/>
    </font>
    <font>
      <b/>
      <sz val="16"/>
      <color theme="1"/>
      <name val="David"/>
      <family val="2"/>
    </font>
  </fonts>
  <fills count="30">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BFEFF"/>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0.749992370372631"/>
        <bgColor indexed="64"/>
      </patternFill>
    </fill>
    <fill>
      <patternFill patternType="solid">
        <fgColor rgb="FFFFFF00"/>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8" tint="-0.249977111117893"/>
        <bgColor indexed="64"/>
      </patternFill>
    </fill>
    <fill>
      <patternFill patternType="solid">
        <fgColor rgb="FFFFC000"/>
        <bgColor indexed="64"/>
      </patternFill>
    </fill>
    <fill>
      <patternFill patternType="solid">
        <fgColor theme="4" tint="0.3999755851924192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EAEBC7"/>
        <bgColor indexed="64"/>
      </patternFill>
    </fill>
    <fill>
      <patternFill patternType="solid">
        <fgColor theme="1" tint="0.249977111117893"/>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6" tint="0.39997558519241921"/>
        <bgColor indexed="64"/>
      </patternFill>
    </fill>
  </fills>
  <borders count="68">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style="medium">
        <color indexed="64"/>
      </top>
      <bottom style="medium">
        <color indexed="64"/>
      </bottom>
      <diagonal/>
    </border>
    <border>
      <left/>
      <right/>
      <top/>
      <bottom style="medium">
        <color indexed="64"/>
      </bottom>
      <diagonal/>
    </border>
    <border>
      <left/>
      <right/>
      <top style="thin">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s>
  <cellStyleXfs count="4">
    <xf numFmtId="0" fontId="0" fillId="0" borderId="0"/>
    <xf numFmtId="0" fontId="1" fillId="0" borderId="0" applyNumberForma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281">
    <xf numFmtId="0" fontId="0" fillId="0" borderId="0" xfId="0"/>
    <xf numFmtId="0" fontId="4" fillId="0" borderId="0" xfId="0" applyFont="1"/>
    <xf numFmtId="0" fontId="4" fillId="0" borderId="0" xfId="0" applyFont="1" applyProtection="1">
      <protection hidden="1"/>
    </xf>
    <xf numFmtId="9" fontId="4" fillId="0" borderId="0" xfId="0" applyNumberFormat="1" applyFont="1"/>
    <xf numFmtId="0" fontId="3" fillId="2" borderId="10" xfId="0" applyFont="1" applyFill="1" applyBorder="1" applyAlignment="1" applyProtection="1">
      <alignment horizontal="center" vertical="center" wrapText="1" readingOrder="2"/>
      <protection hidden="1"/>
    </xf>
    <xf numFmtId="0" fontId="3" fillId="2" borderId="10" xfId="0" applyFont="1" applyFill="1" applyBorder="1" applyAlignment="1" applyProtection="1">
      <alignment horizontal="center" vertical="center" wrapText="1"/>
      <protection locked="0"/>
    </xf>
    <xf numFmtId="49" fontId="3" fillId="2" borderId="10" xfId="0" applyNumberFormat="1" applyFont="1" applyFill="1" applyBorder="1" applyAlignment="1" applyProtection="1">
      <alignment horizontal="center" vertical="center" wrapText="1"/>
      <protection locked="0"/>
    </xf>
    <xf numFmtId="0" fontId="4" fillId="6" borderId="8" xfId="0" applyFont="1" applyFill="1" applyBorder="1" applyAlignment="1" applyProtection="1">
      <alignment horizontal="center" vertical="center" wrapText="1"/>
      <protection locked="0"/>
    </xf>
    <xf numFmtId="0" fontId="4" fillId="6" borderId="10" xfId="0" applyFont="1" applyFill="1" applyBorder="1" applyAlignment="1" applyProtection="1">
      <alignment horizontal="center" vertical="center" wrapText="1"/>
      <protection locked="0"/>
    </xf>
    <xf numFmtId="0" fontId="4" fillId="6" borderId="2" xfId="0" applyFont="1" applyFill="1" applyBorder="1" applyAlignment="1" applyProtection="1">
      <alignment horizontal="center" vertical="center" wrapText="1"/>
      <protection locked="0"/>
    </xf>
    <xf numFmtId="0" fontId="4" fillId="6" borderId="15" xfId="0" applyFont="1" applyFill="1" applyBorder="1" applyAlignment="1" applyProtection="1">
      <alignment horizontal="center" vertical="center" wrapText="1"/>
      <protection locked="0"/>
    </xf>
    <xf numFmtId="0" fontId="4" fillId="0" borderId="0" xfId="0" applyFont="1" applyBorder="1" applyProtection="1">
      <protection hidden="1"/>
    </xf>
    <xf numFmtId="0" fontId="3" fillId="0" borderId="0" xfId="0" applyFont="1" applyBorder="1" applyAlignment="1" applyProtection="1">
      <protection hidden="1"/>
    </xf>
    <xf numFmtId="0" fontId="4" fillId="6" borderId="16" xfId="0" applyFont="1" applyFill="1" applyBorder="1" applyAlignment="1" applyProtection="1">
      <alignment horizontal="center" vertical="center" wrapText="1"/>
      <protection locked="0"/>
    </xf>
    <xf numFmtId="0" fontId="4" fillId="6" borderId="0" xfId="0" applyFont="1" applyFill="1"/>
    <xf numFmtId="0" fontId="4" fillId="6" borderId="14" xfId="0" applyFont="1" applyFill="1" applyBorder="1" applyAlignment="1" applyProtection="1">
      <alignment horizontal="center" vertical="center" wrapText="1"/>
      <protection locked="0"/>
    </xf>
    <xf numFmtId="0" fontId="4" fillId="9" borderId="15" xfId="0" applyFont="1" applyFill="1" applyBorder="1" applyAlignment="1" applyProtection="1">
      <alignment vertical="center" wrapText="1" readingOrder="2"/>
      <protection hidden="1"/>
    </xf>
    <xf numFmtId="0" fontId="4" fillId="6" borderId="12" xfId="0" applyFont="1" applyFill="1" applyBorder="1" applyAlignment="1" applyProtection="1">
      <alignment horizontal="center" vertical="center" wrapText="1"/>
      <protection locked="0"/>
    </xf>
    <xf numFmtId="0" fontId="3" fillId="5" borderId="2" xfId="0" applyFont="1" applyFill="1" applyBorder="1" applyAlignment="1" applyProtection="1">
      <alignment horizontal="center" vertical="center"/>
      <protection hidden="1"/>
    </xf>
    <xf numFmtId="0" fontId="3" fillId="5" borderId="23" xfId="0" applyFont="1" applyFill="1" applyBorder="1" applyAlignment="1" applyProtection="1">
      <alignment horizontal="center" vertical="center"/>
      <protection hidden="1"/>
    </xf>
    <xf numFmtId="0" fontId="1" fillId="2" borderId="14" xfId="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hidden="1"/>
    </xf>
    <xf numFmtId="0" fontId="3" fillId="13" borderId="29" xfId="0" applyFont="1" applyFill="1" applyBorder="1" applyAlignment="1">
      <alignment horizontal="center" vertical="center" wrapText="1"/>
    </xf>
    <xf numFmtId="0" fontId="3" fillId="13" borderId="49" xfId="0" applyFont="1" applyFill="1" applyBorder="1" applyAlignment="1">
      <alignment horizontal="center" vertical="center" wrapText="1"/>
    </xf>
    <xf numFmtId="49" fontId="3" fillId="3" borderId="6" xfId="0" applyNumberFormat="1" applyFont="1" applyFill="1" applyBorder="1" applyAlignment="1" applyProtection="1">
      <alignment horizontal="center" vertical="center"/>
      <protection hidden="1"/>
    </xf>
    <xf numFmtId="0" fontId="4" fillId="6" borderId="44" xfId="0" applyFont="1" applyFill="1" applyBorder="1" applyAlignment="1" applyProtection="1">
      <alignment horizontal="center" vertical="center" wrapText="1"/>
      <protection locked="0"/>
    </xf>
    <xf numFmtId="0" fontId="4" fillId="6" borderId="13" xfId="0" applyFont="1" applyFill="1" applyBorder="1" applyAlignment="1" applyProtection="1">
      <alignment horizontal="center" vertical="center" wrapText="1"/>
      <protection locked="0"/>
    </xf>
    <xf numFmtId="0" fontId="4" fillId="6" borderId="23" xfId="0" applyFont="1" applyFill="1" applyBorder="1" applyAlignment="1" applyProtection="1">
      <alignment horizontal="center" vertical="center" wrapText="1"/>
      <protection locked="0"/>
    </xf>
    <xf numFmtId="0" fontId="4" fillId="6" borderId="11" xfId="0" applyFont="1" applyFill="1" applyBorder="1" applyAlignment="1" applyProtection="1">
      <alignment horizontal="center" vertical="center" wrapText="1"/>
      <protection locked="0"/>
    </xf>
    <xf numFmtId="0" fontId="4" fillId="6" borderId="17"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wrapText="1"/>
      <protection hidden="1"/>
    </xf>
    <xf numFmtId="0" fontId="3" fillId="2" borderId="12" xfId="0" applyFont="1" applyFill="1" applyBorder="1" applyAlignment="1" applyProtection="1">
      <alignment horizontal="center" vertical="center" wrapText="1"/>
      <protection hidden="1"/>
    </xf>
    <xf numFmtId="0" fontId="4" fillId="9" borderId="33" xfId="0" applyFont="1" applyFill="1" applyBorder="1" applyAlignment="1" applyProtection="1">
      <alignment vertical="center" wrapText="1" readingOrder="2"/>
      <protection hidden="1"/>
    </xf>
    <xf numFmtId="0" fontId="3" fillId="7" borderId="33" xfId="0" applyFont="1" applyFill="1" applyBorder="1" applyAlignment="1" applyProtection="1">
      <alignment horizontal="center" vertical="center" wrapText="1" readingOrder="2"/>
      <protection hidden="1"/>
    </xf>
    <xf numFmtId="0" fontId="4" fillId="8" borderId="33" xfId="0" applyFont="1" applyFill="1" applyBorder="1" applyAlignment="1" applyProtection="1">
      <alignment horizontal="right" vertical="center" wrapText="1" readingOrder="2"/>
      <protection hidden="1"/>
    </xf>
    <xf numFmtId="49" fontId="3" fillId="9" borderId="32" xfId="0" applyNumberFormat="1" applyFont="1" applyFill="1" applyBorder="1" applyAlignment="1" applyProtection="1">
      <alignment horizontal="center" vertical="center" readingOrder="2"/>
      <protection hidden="1"/>
    </xf>
    <xf numFmtId="0" fontId="4" fillId="0" borderId="18" xfId="0" applyFont="1" applyBorder="1" applyAlignment="1">
      <alignment horizontal="center"/>
    </xf>
    <xf numFmtId="49" fontId="3" fillId="7" borderId="32" xfId="0" applyNumberFormat="1" applyFont="1" applyFill="1" applyBorder="1" applyAlignment="1" applyProtection="1">
      <alignment horizontal="center" vertical="center"/>
      <protection hidden="1"/>
    </xf>
    <xf numFmtId="0" fontId="3" fillId="6" borderId="32" xfId="0" applyFont="1" applyFill="1" applyBorder="1" applyAlignment="1" applyProtection="1">
      <alignment horizontal="center" vertical="center"/>
      <protection hidden="1"/>
    </xf>
    <xf numFmtId="0" fontId="3" fillId="2" borderId="5" xfId="0" applyFont="1" applyFill="1" applyBorder="1" applyAlignment="1" applyProtection="1">
      <alignment horizontal="center" wrapText="1"/>
      <protection hidden="1"/>
    </xf>
    <xf numFmtId="49" fontId="3" fillId="9" borderId="43" xfId="0" applyNumberFormat="1" applyFont="1" applyFill="1" applyBorder="1" applyAlignment="1" applyProtection="1">
      <alignment horizontal="center" vertical="center" readingOrder="2"/>
      <protection hidden="1"/>
    </xf>
    <xf numFmtId="49" fontId="3" fillId="3" borderId="34" xfId="0" applyNumberFormat="1" applyFont="1" applyFill="1" applyBorder="1" applyAlignment="1" applyProtection="1">
      <alignment horizontal="center" vertical="center"/>
      <protection hidden="1"/>
    </xf>
    <xf numFmtId="0" fontId="3" fillId="3" borderId="38" xfId="0" applyFont="1" applyFill="1" applyBorder="1" applyAlignment="1" applyProtection="1">
      <alignment horizontal="center" vertical="center" wrapText="1"/>
      <protection hidden="1"/>
    </xf>
    <xf numFmtId="0" fontId="4" fillId="9" borderId="36" xfId="0" applyFont="1" applyFill="1" applyBorder="1" applyAlignment="1" applyProtection="1">
      <alignment vertical="center" wrapText="1" readingOrder="2"/>
      <protection hidden="1"/>
    </xf>
    <xf numFmtId="0" fontId="3" fillId="3" borderId="38" xfId="0" applyNumberFormat="1" applyFont="1" applyFill="1" applyBorder="1" applyAlignment="1" applyProtection="1">
      <alignment horizontal="center" vertical="center" wrapText="1" readingOrder="2"/>
      <protection hidden="1"/>
    </xf>
    <xf numFmtId="49" fontId="3" fillId="9" borderId="22" xfId="0" applyNumberFormat="1" applyFont="1" applyFill="1" applyBorder="1" applyAlignment="1" applyProtection="1">
      <alignment horizontal="center" vertical="center" readingOrder="2"/>
      <protection hidden="1"/>
    </xf>
    <xf numFmtId="49" fontId="3" fillId="9" borderId="50" xfId="0" applyNumberFormat="1" applyFont="1" applyFill="1" applyBorder="1" applyAlignment="1" applyProtection="1">
      <alignment horizontal="center" vertical="center" readingOrder="2"/>
      <protection hidden="1"/>
    </xf>
    <xf numFmtId="0" fontId="4" fillId="9" borderId="15" xfId="0" applyFont="1" applyFill="1" applyBorder="1" applyAlignment="1" applyProtection="1">
      <alignment vertical="top" wrapText="1" readingOrder="2"/>
      <protection hidden="1"/>
    </xf>
    <xf numFmtId="0" fontId="5" fillId="13" borderId="42" xfId="0" applyFont="1" applyFill="1" applyBorder="1" applyAlignment="1" applyProtection="1">
      <alignment horizontal="center" vertical="center" wrapText="1" readingOrder="2"/>
      <protection hidden="1"/>
    </xf>
    <xf numFmtId="0" fontId="3" fillId="13" borderId="29" xfId="0" applyFont="1" applyFill="1" applyBorder="1" applyAlignment="1">
      <alignment horizontal="right" vertical="center" wrapText="1" readingOrder="2"/>
    </xf>
    <xf numFmtId="0" fontId="3" fillId="13" borderId="40" xfId="0" applyFont="1" applyFill="1" applyBorder="1" applyAlignment="1">
      <alignment horizontal="right" vertical="center" wrapText="1" readingOrder="2"/>
    </xf>
    <xf numFmtId="0" fontId="3" fillId="13" borderId="41" xfId="0" applyFont="1" applyFill="1" applyBorder="1" applyAlignment="1">
      <alignment horizontal="right" vertical="center" wrapText="1" readingOrder="2"/>
    </xf>
    <xf numFmtId="49" fontId="3" fillId="3" borderId="2" xfId="0" applyNumberFormat="1" applyFont="1" applyFill="1" applyBorder="1" applyAlignment="1" applyProtection="1">
      <alignment horizontal="center" vertical="center" wrapText="1"/>
      <protection hidden="1"/>
    </xf>
    <xf numFmtId="0" fontId="7" fillId="4" borderId="42" xfId="0" applyFont="1" applyFill="1" applyBorder="1" applyAlignment="1" applyProtection="1">
      <alignment horizontal="center" vertical="center"/>
      <protection hidden="1"/>
    </xf>
    <xf numFmtId="0" fontId="4" fillId="9" borderId="14" xfId="0" applyFont="1" applyFill="1" applyBorder="1" applyAlignment="1" applyProtection="1">
      <alignment vertical="top" wrapText="1" readingOrder="2"/>
      <protection hidden="1"/>
    </xf>
    <xf numFmtId="0" fontId="4" fillId="9" borderId="5" xfId="0" applyFont="1" applyFill="1" applyBorder="1" applyAlignment="1" applyProtection="1">
      <alignment horizontal="right" vertical="top" wrapText="1" readingOrder="2"/>
      <protection hidden="1"/>
    </xf>
    <xf numFmtId="0" fontId="4" fillId="6" borderId="2" xfId="0" applyFont="1" applyFill="1" applyBorder="1" applyAlignment="1" applyProtection="1">
      <protection hidden="1"/>
    </xf>
    <xf numFmtId="0" fontId="4" fillId="6" borderId="5" xfId="0" applyFont="1" applyFill="1" applyBorder="1" applyAlignment="1" applyProtection="1">
      <protection hidden="1"/>
    </xf>
    <xf numFmtId="0" fontId="4" fillId="6" borderId="4" xfId="0" applyFont="1" applyFill="1" applyBorder="1" applyAlignment="1" applyProtection="1">
      <protection hidden="1"/>
    </xf>
    <xf numFmtId="0" fontId="11" fillId="11" borderId="48" xfId="0" applyFont="1" applyFill="1" applyBorder="1" applyAlignment="1">
      <alignment horizontal="center" vertical="center" wrapText="1"/>
    </xf>
    <xf numFmtId="0" fontId="9" fillId="13" borderId="35" xfId="0" applyFont="1" applyFill="1" applyBorder="1" applyAlignment="1">
      <alignment horizontal="center" vertical="center" wrapText="1" readingOrder="2"/>
    </xf>
    <xf numFmtId="0" fontId="3" fillId="0" borderId="33" xfId="0" applyFont="1" applyBorder="1" applyAlignment="1">
      <alignment vertical="center" wrapText="1"/>
    </xf>
    <xf numFmtId="0" fontId="3" fillId="0" borderId="53" xfId="0" applyFont="1" applyBorder="1" applyAlignment="1">
      <alignment horizontal="center" vertical="center"/>
    </xf>
    <xf numFmtId="0" fontId="14" fillId="15" borderId="45" xfId="0" applyFont="1" applyFill="1" applyBorder="1" applyAlignment="1">
      <alignment horizontal="center" vertical="center"/>
    </xf>
    <xf numFmtId="0" fontId="11" fillId="11" borderId="0" xfId="0" applyFont="1" applyFill="1" applyBorder="1" applyAlignment="1">
      <alignment horizontal="center" vertical="center" wrapText="1"/>
    </xf>
    <xf numFmtId="9" fontId="13" fillId="19" borderId="51" xfId="0" applyNumberFormat="1" applyFont="1" applyFill="1" applyBorder="1" applyAlignment="1">
      <alignment horizontal="center" vertical="center" wrapText="1"/>
    </xf>
    <xf numFmtId="0" fontId="3" fillId="0" borderId="32" xfId="0" applyFont="1" applyBorder="1" applyAlignment="1">
      <alignment horizontal="center" vertical="center"/>
    </xf>
    <xf numFmtId="0" fontId="11" fillId="11" borderId="5" xfId="0" applyFont="1" applyFill="1" applyBorder="1" applyAlignment="1" applyProtection="1">
      <alignment horizontal="center" vertical="center" wrapText="1"/>
      <protection hidden="1"/>
    </xf>
    <xf numFmtId="0" fontId="11" fillId="13" borderId="33" xfId="0" applyFont="1" applyFill="1" applyBorder="1" applyAlignment="1">
      <alignment horizontal="center" vertical="center" wrapText="1"/>
    </xf>
    <xf numFmtId="0" fontId="9" fillId="13" borderId="33" xfId="0" applyFont="1" applyFill="1" applyBorder="1" applyAlignment="1">
      <alignment horizontal="center" vertical="center" wrapText="1" readingOrder="2"/>
    </xf>
    <xf numFmtId="9" fontId="12" fillId="10" borderId="27" xfId="2" applyFont="1" applyFill="1" applyBorder="1" applyAlignment="1" applyProtection="1">
      <alignment horizontal="center" vertical="center" wrapText="1" readingOrder="2"/>
      <protection hidden="1"/>
    </xf>
    <xf numFmtId="9" fontId="12" fillId="10" borderId="28" xfId="2" applyFont="1" applyFill="1" applyBorder="1" applyAlignment="1" applyProtection="1">
      <alignment horizontal="center" vertical="center" wrapText="1" readingOrder="2"/>
      <protection hidden="1"/>
    </xf>
    <xf numFmtId="0" fontId="9" fillId="13" borderId="45" xfId="0" applyFont="1" applyFill="1" applyBorder="1" applyAlignment="1">
      <alignment horizontal="center" vertical="center" wrapText="1" readingOrder="2"/>
    </xf>
    <xf numFmtId="9" fontId="12" fillId="10" borderId="46" xfId="2" applyFont="1" applyFill="1" applyBorder="1" applyAlignment="1" applyProtection="1">
      <alignment horizontal="center" vertical="center" wrapText="1" readingOrder="2"/>
      <protection hidden="1"/>
    </xf>
    <xf numFmtId="0" fontId="16" fillId="13" borderId="55" xfId="0" applyFont="1" applyFill="1" applyBorder="1" applyAlignment="1">
      <alignment vertical="center" wrapText="1"/>
    </xf>
    <xf numFmtId="9" fontId="5" fillId="13" borderId="51" xfId="2" applyFont="1" applyFill="1" applyBorder="1" applyAlignment="1" applyProtection="1">
      <alignment horizontal="center" vertical="center" wrapText="1" readingOrder="2"/>
      <protection hidden="1"/>
    </xf>
    <xf numFmtId="9" fontId="5" fillId="13" borderId="30" xfId="2" applyFont="1" applyFill="1" applyBorder="1" applyAlignment="1" applyProtection="1">
      <alignment horizontal="center" vertical="center" wrapText="1" readingOrder="2"/>
      <protection hidden="1"/>
    </xf>
    <xf numFmtId="9" fontId="5" fillId="10" borderId="31" xfId="2" applyFont="1" applyFill="1" applyBorder="1" applyAlignment="1" applyProtection="1">
      <alignment horizontal="center" vertical="center" wrapText="1" readingOrder="2"/>
      <protection hidden="1"/>
    </xf>
    <xf numFmtId="9" fontId="5" fillId="10" borderId="37" xfId="2" applyFont="1" applyFill="1" applyBorder="1" applyAlignment="1" applyProtection="1">
      <alignment horizontal="center" vertical="center" wrapText="1" readingOrder="2"/>
      <protection hidden="1"/>
    </xf>
    <xf numFmtId="9" fontId="5" fillId="10" borderId="57" xfId="2" applyFont="1" applyFill="1" applyBorder="1" applyAlignment="1" applyProtection="1">
      <alignment horizontal="center" vertical="center" wrapText="1" readingOrder="2"/>
      <protection hidden="1"/>
    </xf>
    <xf numFmtId="9" fontId="5" fillId="18" borderId="51" xfId="2" applyFont="1" applyFill="1" applyBorder="1" applyAlignment="1" applyProtection="1">
      <alignment horizontal="center" vertical="center" wrapText="1" readingOrder="2"/>
      <protection hidden="1"/>
    </xf>
    <xf numFmtId="0" fontId="3" fillId="11" borderId="51" xfId="0" applyFont="1" applyFill="1" applyBorder="1" applyAlignment="1" applyProtection="1">
      <alignment horizontal="center" vertical="center" wrapText="1"/>
      <protection hidden="1"/>
    </xf>
    <xf numFmtId="0" fontId="18" fillId="0" borderId="0" xfId="0" applyFont="1"/>
    <xf numFmtId="0" fontId="18" fillId="0" borderId="0" xfId="0" applyFont="1" applyBorder="1"/>
    <xf numFmtId="0" fontId="19" fillId="17" borderId="35" xfId="0" applyFont="1" applyFill="1" applyBorder="1" applyAlignment="1">
      <alignment horizontal="center" vertical="center" wrapText="1"/>
    </xf>
    <xf numFmtId="0" fontId="19" fillId="17" borderId="29" xfId="0" applyFont="1" applyFill="1" applyBorder="1" applyAlignment="1">
      <alignment horizontal="center" vertical="center"/>
    </xf>
    <xf numFmtId="0" fontId="19" fillId="17" borderId="35" xfId="0" applyFont="1" applyFill="1" applyBorder="1" applyAlignment="1">
      <alignment horizontal="center" vertical="center" wrapText="1" readingOrder="2"/>
    </xf>
    <xf numFmtId="0" fontId="20" fillId="0" borderId="40" xfId="0" applyFont="1" applyBorder="1" applyAlignment="1">
      <alignment horizontal="center" vertical="center"/>
    </xf>
    <xf numFmtId="0" fontId="20" fillId="0" borderId="0" xfId="0" applyFont="1" applyBorder="1" applyAlignment="1">
      <alignment horizontal="center"/>
    </xf>
    <xf numFmtId="0" fontId="20" fillId="0" borderId="26" xfId="0" applyFont="1" applyBorder="1" applyAlignment="1">
      <alignment horizontal="center" vertical="center"/>
    </xf>
    <xf numFmtId="0" fontId="20" fillId="0" borderId="46" xfId="0" applyFont="1" applyBorder="1" applyAlignment="1">
      <alignment horizontal="center"/>
    </xf>
    <xf numFmtId="0" fontId="18" fillId="0" borderId="45" xfId="0" applyFont="1" applyBorder="1"/>
    <xf numFmtId="0" fontId="21" fillId="0" borderId="46" xfId="0" applyFont="1" applyBorder="1" applyAlignment="1">
      <alignment horizontal="center"/>
    </xf>
    <xf numFmtId="0" fontId="18" fillId="0" borderId="0" xfId="0" applyFont="1" applyBorder="1" applyAlignment="1">
      <alignment horizontal="center"/>
    </xf>
    <xf numFmtId="0" fontId="18" fillId="0" borderId="26" xfId="0" applyFont="1" applyBorder="1" applyAlignment="1">
      <alignment horizontal="center"/>
    </xf>
    <xf numFmtId="0" fontId="20" fillId="0" borderId="0" xfId="0" applyFont="1" applyBorder="1" applyAlignment="1">
      <alignment vertical="center"/>
    </xf>
    <xf numFmtId="164" fontId="6" fillId="12" borderId="27" xfId="0" applyNumberFormat="1" applyFont="1" applyFill="1" applyBorder="1" applyAlignment="1" applyProtection="1">
      <alignment horizontal="center" vertical="center" wrapText="1" readingOrder="2"/>
      <protection hidden="1"/>
    </xf>
    <xf numFmtId="164" fontId="6" fillId="12" borderId="28" xfId="0" applyNumberFormat="1" applyFont="1" applyFill="1" applyBorder="1" applyAlignment="1" applyProtection="1">
      <alignment horizontal="center" vertical="center" wrapText="1" readingOrder="2"/>
      <protection hidden="1"/>
    </xf>
    <xf numFmtId="164" fontId="6" fillId="12" borderId="59" xfId="0" applyNumberFormat="1" applyFont="1" applyFill="1" applyBorder="1" applyAlignment="1" applyProtection="1">
      <alignment horizontal="center" vertical="center" wrapText="1" readingOrder="2"/>
      <protection hidden="1"/>
    </xf>
    <xf numFmtId="9" fontId="5" fillId="13" borderId="31" xfId="2" applyFont="1" applyFill="1" applyBorder="1" applyAlignment="1" applyProtection="1">
      <alignment horizontal="center" vertical="center" wrapText="1" readingOrder="2"/>
      <protection hidden="1"/>
    </xf>
    <xf numFmtId="9" fontId="5" fillId="13" borderId="37" xfId="2" applyFont="1" applyFill="1" applyBorder="1" applyAlignment="1" applyProtection="1">
      <alignment horizontal="center" vertical="center" wrapText="1" readingOrder="2"/>
      <protection hidden="1"/>
    </xf>
    <xf numFmtId="0" fontId="5" fillId="11" borderId="63" xfId="0" applyFont="1" applyFill="1" applyBorder="1" applyAlignment="1" applyProtection="1">
      <alignment horizontal="center" vertical="center" wrapText="1" readingOrder="2"/>
      <protection hidden="1"/>
    </xf>
    <xf numFmtId="1" fontId="6" fillId="12" borderId="29" xfId="0" applyNumberFormat="1" applyFont="1" applyFill="1" applyBorder="1" applyAlignment="1" applyProtection="1">
      <alignment horizontal="center" vertical="center" wrapText="1" readingOrder="2"/>
      <protection hidden="1"/>
    </xf>
    <xf numFmtId="164" fontId="5" fillId="12" borderId="49" xfId="0" applyNumberFormat="1" applyFont="1" applyFill="1" applyBorder="1" applyAlignment="1" applyProtection="1">
      <alignment horizontal="center" vertical="center" wrapText="1" readingOrder="2"/>
      <protection hidden="1"/>
    </xf>
    <xf numFmtId="2" fontId="8" fillId="12" borderId="49" xfId="0" applyNumberFormat="1" applyFont="1" applyFill="1" applyBorder="1" applyAlignment="1" applyProtection="1">
      <alignment horizontal="center" vertical="center" wrapText="1" readingOrder="2"/>
      <protection hidden="1"/>
    </xf>
    <xf numFmtId="2" fontId="8" fillId="12" borderId="59" xfId="0" applyNumberFormat="1" applyFont="1" applyFill="1" applyBorder="1" applyAlignment="1" applyProtection="1">
      <alignment horizontal="center" vertical="center" wrapText="1" readingOrder="2"/>
      <protection hidden="1"/>
    </xf>
    <xf numFmtId="2" fontId="8" fillId="12" borderId="64" xfId="0" applyNumberFormat="1" applyFont="1" applyFill="1" applyBorder="1" applyAlignment="1" applyProtection="1">
      <alignment horizontal="center" vertical="center" wrapText="1" readingOrder="2"/>
      <protection hidden="1"/>
    </xf>
    <xf numFmtId="0" fontId="20" fillId="0" borderId="3" xfId="0" applyFont="1" applyBorder="1" applyAlignment="1">
      <alignment horizontal="center" vertical="center"/>
    </xf>
    <xf numFmtId="0" fontId="20" fillId="0" borderId="21" xfId="0" applyFont="1" applyBorder="1" applyAlignment="1">
      <alignment horizontal="center"/>
    </xf>
    <xf numFmtId="0" fontId="19" fillId="20" borderId="24" xfId="0" applyFont="1" applyFill="1" applyBorder="1" applyAlignment="1">
      <alignment horizontal="center"/>
    </xf>
    <xf numFmtId="0" fontId="18" fillId="0" borderId="3" xfId="0" applyFont="1" applyBorder="1"/>
    <xf numFmtId="0" fontId="18" fillId="0" borderId="21" xfId="0" applyFont="1" applyBorder="1"/>
    <xf numFmtId="0" fontId="20" fillId="0" borderId="3" xfId="0" applyFont="1" applyBorder="1" applyAlignment="1">
      <alignment vertical="center"/>
    </xf>
    <xf numFmtId="0" fontId="20" fillId="0" borderId="21" xfId="0" applyFont="1" applyBorder="1" applyAlignment="1">
      <alignment vertical="center"/>
    </xf>
    <xf numFmtId="0" fontId="18" fillId="0" borderId="25" xfId="0" applyFont="1" applyBorder="1"/>
    <xf numFmtId="0" fontId="18" fillId="0" borderId="19" xfId="0" applyFont="1" applyBorder="1"/>
    <xf numFmtId="0" fontId="18" fillId="0" borderId="0" xfId="0" applyFont="1" applyBorder="1" applyAlignment="1"/>
    <xf numFmtId="0" fontId="4" fillId="9" borderId="42" xfId="0" applyFont="1" applyFill="1" applyBorder="1" applyAlignment="1" applyProtection="1">
      <alignment vertical="top" wrapText="1" readingOrder="2"/>
      <protection hidden="1"/>
    </xf>
    <xf numFmtId="0" fontId="7" fillId="4" borderId="32" xfId="0" applyFont="1" applyFill="1" applyBorder="1" applyAlignment="1" applyProtection="1">
      <alignment horizontal="center" vertical="center"/>
      <protection hidden="1"/>
    </xf>
    <xf numFmtId="0" fontId="3" fillId="7" borderId="32" xfId="0" applyFont="1" applyFill="1" applyBorder="1" applyAlignment="1">
      <alignment horizontal="center" vertical="center"/>
    </xf>
    <xf numFmtId="0" fontId="14" fillId="7" borderId="62" xfId="0" applyFont="1" applyFill="1" applyBorder="1" applyAlignment="1">
      <alignment vertical="center"/>
    </xf>
    <xf numFmtId="0" fontId="11" fillId="16" borderId="43" xfId="0" applyFont="1" applyFill="1" applyBorder="1" applyAlignment="1" applyProtection="1">
      <alignment horizontal="center" vertical="center" wrapText="1" readingOrder="2"/>
      <protection hidden="1"/>
    </xf>
    <xf numFmtId="0" fontId="11" fillId="16" borderId="60" xfId="0" applyFont="1" applyFill="1" applyBorder="1" applyAlignment="1" applyProtection="1">
      <alignment horizontal="center" vertical="center" wrapText="1" readingOrder="2"/>
      <protection hidden="1"/>
    </xf>
    <xf numFmtId="0" fontId="0" fillId="0" borderId="0" xfId="0" applyProtection="1">
      <protection hidden="1"/>
    </xf>
    <xf numFmtId="0" fontId="23" fillId="21" borderId="61" xfId="0" applyFont="1" applyFill="1" applyBorder="1" applyAlignment="1" applyProtection="1">
      <alignment horizontal="center" vertical="center" readingOrder="2"/>
      <protection hidden="1"/>
    </xf>
    <xf numFmtId="0" fontId="23" fillId="21" borderId="16" xfId="0" applyFont="1" applyFill="1" applyBorder="1" applyAlignment="1" applyProtection="1">
      <alignment horizontal="center" vertical="center" readingOrder="2"/>
      <protection hidden="1"/>
    </xf>
    <xf numFmtId="0" fontId="23" fillId="21" borderId="32" xfId="0" applyFont="1" applyFill="1" applyBorder="1" applyAlignment="1" applyProtection="1">
      <alignment horizontal="center" vertical="center" wrapText="1"/>
      <protection hidden="1"/>
    </xf>
    <xf numFmtId="0" fontId="23" fillId="21" borderId="11" xfId="0" applyFont="1" applyFill="1" applyBorder="1" applyAlignment="1" applyProtection="1">
      <alignment horizontal="center" vertical="center" wrapText="1"/>
      <protection hidden="1"/>
    </xf>
    <xf numFmtId="0" fontId="22" fillId="3" borderId="10" xfId="0" applyFont="1" applyFill="1" applyBorder="1" applyAlignment="1" applyProtection="1">
      <alignment vertical="center" wrapText="1"/>
      <protection hidden="1"/>
    </xf>
    <xf numFmtId="165" fontId="0" fillId="2" borderId="32" xfId="0" applyNumberFormat="1" applyFill="1" applyBorder="1" applyAlignment="1" applyProtection="1">
      <alignment horizontal="center" vertical="center"/>
      <protection locked="0"/>
    </xf>
    <xf numFmtId="165" fontId="0" fillId="2" borderId="11" xfId="0" applyNumberFormat="1" applyFill="1" applyBorder="1" applyAlignment="1" applyProtection="1">
      <alignment horizontal="center" vertical="center"/>
      <protection locked="0"/>
    </xf>
    <xf numFmtId="0" fontId="22" fillId="22" borderId="14" xfId="0" applyFont="1" applyFill="1" applyBorder="1" applyAlignment="1" applyProtection="1">
      <alignment vertical="center"/>
      <protection hidden="1"/>
    </xf>
    <xf numFmtId="0" fontId="23" fillId="23" borderId="29" xfId="0" applyFont="1" applyFill="1" applyBorder="1" applyAlignment="1" applyProtection="1">
      <alignment horizontal="center" vertical="center" readingOrder="2"/>
      <protection hidden="1"/>
    </xf>
    <xf numFmtId="0" fontId="23" fillId="23" borderId="15" xfId="0" applyFont="1" applyFill="1" applyBorder="1" applyAlignment="1" applyProtection="1">
      <alignment horizontal="center" vertical="center" readingOrder="2"/>
      <protection hidden="1"/>
    </xf>
    <xf numFmtId="0" fontId="22" fillId="24" borderId="29" xfId="0" applyFont="1" applyFill="1" applyBorder="1" applyAlignment="1" applyProtection="1">
      <alignment horizontal="center" vertical="center"/>
      <protection hidden="1"/>
    </xf>
    <xf numFmtId="0" fontId="22" fillId="24" borderId="27" xfId="0" applyFont="1" applyFill="1" applyBorder="1" applyAlignment="1" applyProtection="1">
      <alignment horizontal="center" vertical="center"/>
      <protection hidden="1"/>
    </xf>
    <xf numFmtId="0" fontId="23" fillId="24" borderId="43" xfId="0" applyFont="1" applyFill="1" applyBorder="1" applyAlignment="1" applyProtection="1">
      <alignment horizontal="center" vertical="center" wrapText="1"/>
      <protection hidden="1"/>
    </xf>
    <xf numFmtId="0" fontId="23" fillId="24" borderId="44" xfId="0" applyFont="1" applyFill="1" applyBorder="1" applyAlignment="1" applyProtection="1">
      <alignment horizontal="center" vertical="center" wrapText="1"/>
      <protection hidden="1"/>
    </xf>
    <xf numFmtId="9" fontId="0" fillId="8" borderId="40" xfId="0" applyNumberFormat="1" applyFill="1" applyBorder="1" applyAlignment="1" applyProtection="1">
      <alignment horizontal="center"/>
      <protection hidden="1"/>
    </xf>
    <xf numFmtId="0" fontId="24" fillId="8" borderId="28" xfId="0" applyFont="1" applyFill="1" applyBorder="1" applyProtection="1">
      <protection hidden="1"/>
    </xf>
    <xf numFmtId="2" fontId="24" fillId="8" borderId="32" xfId="0" applyNumberFormat="1" applyFont="1" applyFill="1" applyBorder="1" applyAlignment="1" applyProtection="1">
      <alignment horizontal="center" vertical="center"/>
      <protection hidden="1"/>
    </xf>
    <xf numFmtId="9" fontId="25" fillId="25" borderId="40" xfId="0" applyNumberFormat="1" applyFont="1" applyFill="1" applyBorder="1" applyAlignment="1" applyProtection="1">
      <alignment horizontal="center" vertical="center"/>
      <protection hidden="1"/>
    </xf>
    <xf numFmtId="0" fontId="25" fillId="25" borderId="28" xfId="0" applyFont="1" applyFill="1" applyBorder="1" applyAlignment="1" applyProtection="1">
      <alignment vertical="center"/>
      <protection hidden="1"/>
    </xf>
    <xf numFmtId="2" fontId="26" fillId="26" borderId="32" xfId="0" applyNumberFormat="1" applyFont="1" applyFill="1" applyBorder="1" applyAlignment="1" applyProtection="1">
      <alignment horizontal="center" vertical="center"/>
      <protection hidden="1"/>
    </xf>
    <xf numFmtId="0" fontId="22" fillId="27" borderId="62" xfId="0" applyFont="1" applyFill="1" applyBorder="1" applyAlignment="1" applyProtection="1">
      <alignment horizontal="center" vertical="center"/>
      <protection hidden="1"/>
    </xf>
    <xf numFmtId="0" fontId="22" fillId="3" borderId="12" xfId="0" applyFont="1" applyFill="1" applyBorder="1" applyAlignment="1" applyProtection="1">
      <alignment vertical="center" wrapText="1"/>
      <protection hidden="1"/>
    </xf>
    <xf numFmtId="165" fontId="0" fillId="2" borderId="53" xfId="0" applyNumberFormat="1" applyFill="1" applyBorder="1" applyAlignment="1" applyProtection="1">
      <alignment horizontal="center" vertical="center"/>
      <protection locked="0"/>
    </xf>
    <xf numFmtId="166" fontId="0" fillId="0" borderId="0" xfId="3" applyNumberFormat="1" applyFont="1"/>
    <xf numFmtId="1" fontId="22" fillId="22" borderId="62" xfId="0" applyNumberFormat="1" applyFont="1" applyFill="1" applyBorder="1" applyAlignment="1" applyProtection="1">
      <alignment horizontal="center" vertical="center"/>
      <protection hidden="1"/>
    </xf>
    <xf numFmtId="0" fontId="5" fillId="11" borderId="41" xfId="0" applyFont="1" applyFill="1" applyBorder="1" applyAlignment="1" applyProtection="1">
      <alignment horizontal="center" vertical="center" wrapText="1" readingOrder="2"/>
      <protection hidden="1"/>
    </xf>
    <xf numFmtId="0" fontId="20" fillId="0" borderId="33" xfId="0" applyFont="1" applyBorder="1" applyAlignment="1">
      <alignment horizontal="center"/>
    </xf>
    <xf numFmtId="0" fontId="20" fillId="0" borderId="45" xfId="0" applyFont="1" applyBorder="1" applyAlignment="1">
      <alignment horizontal="center"/>
    </xf>
    <xf numFmtId="0" fontId="20" fillId="0" borderId="33" xfId="0" applyFont="1" applyBorder="1" applyAlignment="1">
      <alignment horizontal="center"/>
    </xf>
    <xf numFmtId="0" fontId="20" fillId="0" borderId="45" xfId="0" applyFont="1" applyBorder="1" applyAlignment="1">
      <alignment horizontal="center"/>
    </xf>
    <xf numFmtId="9" fontId="5" fillId="13" borderId="55" xfId="2" applyFont="1" applyFill="1" applyBorder="1" applyAlignment="1" applyProtection="1">
      <alignment horizontal="center" vertical="center" wrapText="1" readingOrder="2"/>
      <protection hidden="1"/>
    </xf>
    <xf numFmtId="164" fontId="6" fillId="12" borderId="67" xfId="0" applyNumberFormat="1" applyFont="1" applyFill="1" applyBorder="1" applyAlignment="1" applyProtection="1">
      <alignment horizontal="center" vertical="center" wrapText="1" readingOrder="2"/>
      <protection hidden="1"/>
    </xf>
    <xf numFmtId="0" fontId="6" fillId="13" borderId="35" xfId="0" applyFont="1" applyFill="1" applyBorder="1" applyAlignment="1" applyProtection="1">
      <alignment horizontal="center" vertical="top" wrapText="1" readingOrder="2"/>
      <protection hidden="1"/>
    </xf>
    <xf numFmtId="0" fontId="8" fillId="13" borderId="66" xfId="0" applyFont="1" applyFill="1" applyBorder="1" applyAlignment="1" applyProtection="1">
      <alignment horizontal="center" vertical="top" wrapText="1" readingOrder="2"/>
      <protection hidden="1"/>
    </xf>
    <xf numFmtId="0" fontId="3" fillId="20" borderId="7" xfId="0" applyFont="1" applyFill="1" applyBorder="1" applyAlignment="1"/>
    <xf numFmtId="164" fontId="5" fillId="12" borderId="64" xfId="0" applyNumberFormat="1" applyFont="1" applyFill="1" applyBorder="1" applyAlignment="1" applyProtection="1">
      <alignment horizontal="center" vertical="center" wrapText="1" readingOrder="2"/>
      <protection hidden="1"/>
    </xf>
    <xf numFmtId="164" fontId="6" fillId="12" borderId="60" xfId="0" applyNumberFormat="1" applyFont="1" applyFill="1" applyBorder="1" applyAlignment="1" applyProtection="1">
      <alignment horizontal="center" vertical="center" wrapText="1" readingOrder="2"/>
      <protection hidden="1"/>
    </xf>
    <xf numFmtId="1" fontId="6" fillId="12" borderId="33" xfId="0" applyNumberFormat="1" applyFont="1" applyFill="1" applyBorder="1" applyAlignment="1" applyProtection="1">
      <alignment horizontal="center" vertical="center" wrapText="1" readingOrder="2"/>
      <protection hidden="1"/>
    </xf>
    <xf numFmtId="1" fontId="6" fillId="12" borderId="40" xfId="0" applyNumberFormat="1" applyFont="1" applyFill="1" applyBorder="1" applyAlignment="1" applyProtection="1">
      <alignment horizontal="center" vertical="center" wrapText="1" readingOrder="2"/>
      <protection hidden="1"/>
    </xf>
    <xf numFmtId="0" fontId="5" fillId="13" borderId="32" xfId="0" applyFont="1" applyFill="1" applyBorder="1" applyAlignment="1" applyProtection="1">
      <alignment horizontal="center" vertical="center" wrapText="1" readingOrder="2"/>
      <protection hidden="1"/>
    </xf>
    <xf numFmtId="0" fontId="5" fillId="13" borderId="53" xfId="0" applyFont="1" applyFill="1" applyBorder="1" applyAlignment="1" applyProtection="1">
      <alignment horizontal="center" vertical="center" wrapText="1" readingOrder="2"/>
      <protection hidden="1"/>
    </xf>
    <xf numFmtId="0" fontId="5" fillId="13" borderId="43" xfId="0" applyFont="1" applyFill="1" applyBorder="1" applyAlignment="1" applyProtection="1">
      <alignment horizontal="center" vertical="center" wrapText="1" readingOrder="2"/>
      <protection hidden="1"/>
    </xf>
    <xf numFmtId="0" fontId="5" fillId="13" borderId="54" xfId="0" applyFont="1" applyFill="1" applyBorder="1" applyAlignment="1" applyProtection="1">
      <alignment horizontal="center" vertical="center" wrapText="1" readingOrder="2"/>
      <protection hidden="1"/>
    </xf>
    <xf numFmtId="0" fontId="5" fillId="13" borderId="10" xfId="0" applyFont="1" applyFill="1" applyBorder="1" applyAlignment="1" applyProtection="1">
      <alignment horizontal="center" vertical="center" wrapText="1" readingOrder="2"/>
      <protection hidden="1"/>
    </xf>
    <xf numFmtId="0" fontId="5" fillId="13" borderId="14" xfId="0" applyFont="1" applyFill="1" applyBorder="1" applyAlignment="1" applyProtection="1">
      <alignment horizontal="center" vertical="center" wrapText="1" readingOrder="2"/>
      <protection hidden="1"/>
    </xf>
    <xf numFmtId="0" fontId="6" fillId="13" borderId="33" xfId="0" applyFont="1" applyFill="1" applyBorder="1" applyAlignment="1" applyProtection="1">
      <alignment horizontal="center" vertical="top" wrapText="1" readingOrder="2"/>
      <protection hidden="1"/>
    </xf>
    <xf numFmtId="0" fontId="18" fillId="0" borderId="25" xfId="0" applyFont="1" applyBorder="1" applyAlignment="1"/>
    <xf numFmtId="0" fontId="18" fillId="0" borderId="19" xfId="0" applyFont="1" applyBorder="1" applyAlignment="1"/>
    <xf numFmtId="0" fontId="18" fillId="0" borderId="24" xfId="0" applyFont="1" applyBorder="1"/>
    <xf numFmtId="0" fontId="27" fillId="13" borderId="45" xfId="0" applyFont="1" applyFill="1" applyBorder="1" applyAlignment="1" applyProtection="1">
      <alignment horizontal="center" vertical="top" wrapText="1" readingOrder="2"/>
      <protection hidden="1"/>
    </xf>
    <xf numFmtId="0" fontId="6" fillId="13" borderId="42" xfId="0" applyFont="1" applyFill="1" applyBorder="1" applyAlignment="1" applyProtection="1">
      <alignment horizontal="center" vertical="top" wrapText="1" readingOrder="2"/>
      <protection hidden="1"/>
    </xf>
    <xf numFmtId="0" fontId="4" fillId="9" borderId="65" xfId="0" applyFont="1" applyFill="1" applyBorder="1" applyAlignment="1" applyProtection="1">
      <alignment horizontal="right" vertical="center" wrapText="1" readingOrder="2"/>
      <protection hidden="1"/>
    </xf>
    <xf numFmtId="0" fontId="4" fillId="6" borderId="24" xfId="0" applyFont="1" applyFill="1" applyBorder="1" applyAlignment="1" applyProtection="1">
      <alignment horizontal="center" vertical="center" wrapText="1"/>
      <protection locked="0"/>
    </xf>
    <xf numFmtId="0" fontId="4" fillId="6" borderId="4" xfId="0" applyFont="1" applyFill="1" applyBorder="1" applyAlignment="1" applyProtection="1">
      <alignment horizontal="center" vertical="center" wrapText="1"/>
      <protection locked="0"/>
    </xf>
    <xf numFmtId="9" fontId="17" fillId="14" borderId="19" xfId="2" applyFont="1" applyFill="1" applyBorder="1" applyAlignment="1" applyProtection="1">
      <alignment horizontal="center" vertical="center" wrapText="1" readingOrder="2"/>
      <protection hidden="1"/>
    </xf>
    <xf numFmtId="0" fontId="28" fillId="28" borderId="33" xfId="0" applyFont="1" applyFill="1" applyBorder="1" applyAlignment="1">
      <alignment horizontal="center" wrapText="1"/>
    </xf>
    <xf numFmtId="0" fontId="28" fillId="29" borderId="33" xfId="0" applyFont="1" applyFill="1" applyBorder="1" applyAlignment="1">
      <alignment horizontal="center" wrapText="1"/>
    </xf>
    <xf numFmtId="0" fontId="18" fillId="0" borderId="33" xfId="0" applyFont="1" applyBorder="1" applyAlignment="1">
      <alignment horizontal="center"/>
    </xf>
    <xf numFmtId="0" fontId="18" fillId="0" borderId="33" xfId="0" applyFont="1" applyBorder="1" applyAlignment="1">
      <alignment horizontal="center" wrapText="1"/>
    </xf>
    <xf numFmtId="0" fontId="18" fillId="0" borderId="33" xfId="0" applyFont="1" applyBorder="1" applyAlignment="1">
      <alignment horizontal="center" vertical="center"/>
    </xf>
    <xf numFmtId="0" fontId="21" fillId="0" borderId="33" xfId="0" applyFont="1" applyBorder="1" applyAlignment="1">
      <alignment horizontal="center"/>
    </xf>
    <xf numFmtId="0" fontId="3" fillId="0" borderId="32" xfId="0" applyFont="1" applyBorder="1" applyAlignment="1">
      <alignment horizontal="center" vertical="center" wrapText="1"/>
    </xf>
    <xf numFmtId="0" fontId="3" fillId="7" borderId="7" xfId="0" applyFont="1" applyFill="1" applyBorder="1" applyAlignment="1" applyProtection="1">
      <alignment horizontal="center" vertical="center" wrapText="1"/>
      <protection hidden="1"/>
    </xf>
    <xf numFmtId="49" fontId="3" fillId="3" borderId="5" xfId="0" applyNumberFormat="1" applyFont="1" applyFill="1" applyBorder="1" applyAlignment="1" applyProtection="1">
      <alignment horizontal="center" vertical="center" wrapText="1"/>
      <protection hidden="1"/>
    </xf>
    <xf numFmtId="49" fontId="3" fillId="3" borderId="4" xfId="0" applyNumberFormat="1"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readingOrder="2"/>
      <protection hidden="1"/>
    </xf>
    <xf numFmtId="0" fontId="3" fillId="2" borderId="23" xfId="0" applyFont="1" applyFill="1" applyBorder="1" applyAlignment="1" applyProtection="1">
      <alignment horizontal="center" readingOrder="2"/>
      <protection hidden="1"/>
    </xf>
    <xf numFmtId="0" fontId="3" fillId="2" borderId="19" xfId="0" applyFont="1" applyFill="1" applyBorder="1" applyAlignment="1" applyProtection="1">
      <alignment horizontal="center" readingOrder="2"/>
      <protection hidden="1"/>
    </xf>
    <xf numFmtId="0" fontId="3" fillId="2" borderId="25" xfId="0" applyFont="1" applyFill="1" applyBorder="1" applyAlignment="1" applyProtection="1">
      <alignment horizontal="center" readingOrder="2"/>
      <protection hidden="1"/>
    </xf>
    <xf numFmtId="0" fontId="3" fillId="2" borderId="3" xfId="0" applyFont="1" applyFill="1" applyBorder="1" applyAlignment="1" applyProtection="1">
      <alignment horizontal="center" readingOrder="2"/>
      <protection hidden="1"/>
    </xf>
    <xf numFmtId="0" fontId="3" fillId="2" borderId="24" xfId="0" applyFont="1" applyFill="1" applyBorder="1" applyAlignment="1" applyProtection="1">
      <alignment horizontal="center" readingOrder="2"/>
      <protection hidden="1"/>
    </xf>
    <xf numFmtId="0" fontId="3" fillId="2" borderId="15" xfId="0" applyFont="1" applyFill="1" applyBorder="1" applyAlignment="1" applyProtection="1">
      <alignment horizontal="center" vertical="center" wrapText="1"/>
      <protection hidden="1"/>
    </xf>
    <xf numFmtId="0" fontId="3" fillId="2" borderId="10" xfId="0" applyFont="1" applyFill="1" applyBorder="1" applyAlignment="1" applyProtection="1">
      <alignment horizontal="center" vertical="center" wrapText="1"/>
      <protection hidden="1"/>
    </xf>
    <xf numFmtId="0" fontId="3" fillId="2" borderId="16" xfId="0" applyFont="1" applyFill="1" applyBorder="1" applyAlignment="1" applyProtection="1">
      <alignment horizontal="center" vertical="center" readingOrder="2"/>
      <protection hidden="1"/>
    </xf>
    <xf numFmtId="0" fontId="3" fillId="2" borderId="11" xfId="0" applyFont="1" applyFill="1" applyBorder="1" applyAlignment="1" applyProtection="1">
      <alignment horizontal="center" vertical="center" readingOrder="2"/>
      <protection hidden="1"/>
    </xf>
    <xf numFmtId="0" fontId="3" fillId="3" borderId="7" xfId="0" applyFont="1" applyFill="1" applyBorder="1" applyAlignment="1" applyProtection="1">
      <alignment horizontal="center" vertical="center" wrapText="1"/>
      <protection locked="0"/>
    </xf>
    <xf numFmtId="0" fontId="3" fillId="3" borderId="21" xfId="0" applyFont="1" applyFill="1" applyBorder="1" applyAlignment="1" applyProtection="1">
      <alignment horizontal="center" vertical="center" wrapText="1"/>
      <protection hidden="1"/>
    </xf>
    <xf numFmtId="49" fontId="3" fillId="3" borderId="2" xfId="0" applyNumberFormat="1" applyFont="1" applyFill="1" applyBorder="1" applyAlignment="1" applyProtection="1">
      <alignment horizontal="center" vertical="center" wrapText="1"/>
      <protection hidden="1"/>
    </xf>
    <xf numFmtId="0" fontId="4" fillId="0" borderId="37" xfId="0" applyFont="1" applyBorder="1" applyAlignment="1">
      <alignment horizontal="center"/>
    </xf>
    <xf numFmtId="0" fontId="4" fillId="0" borderId="32" xfId="0" applyFont="1" applyBorder="1" applyAlignment="1">
      <alignment horizontal="center"/>
    </xf>
    <xf numFmtId="2" fontId="17" fillId="14" borderId="19" xfId="0" applyNumberFormat="1" applyFont="1" applyFill="1" applyBorder="1" applyAlignment="1" applyProtection="1">
      <alignment horizontal="center" vertical="center" wrapText="1" readingOrder="2"/>
      <protection hidden="1"/>
    </xf>
    <xf numFmtId="2" fontId="17" fillId="14" borderId="25" xfId="0" applyNumberFormat="1" applyFont="1" applyFill="1" applyBorder="1" applyAlignment="1" applyProtection="1">
      <alignment horizontal="center" vertical="center" wrapText="1" readingOrder="2"/>
      <protection hidden="1"/>
    </xf>
    <xf numFmtId="0" fontId="5" fillId="11" borderId="29" xfId="0" applyFont="1" applyFill="1" applyBorder="1" applyAlignment="1" applyProtection="1">
      <alignment horizontal="center" vertical="center" wrapText="1" readingOrder="2"/>
      <protection hidden="1"/>
    </xf>
    <xf numFmtId="0" fontId="5" fillId="11" borderId="27" xfId="0" applyFont="1" applyFill="1" applyBorder="1" applyAlignment="1" applyProtection="1">
      <alignment horizontal="center" vertical="center" wrapText="1" readingOrder="2"/>
      <protection hidden="1"/>
    </xf>
    <xf numFmtId="0" fontId="5" fillId="11" borderId="40" xfId="0" applyNumberFormat="1" applyFont="1" applyFill="1" applyBorder="1" applyAlignment="1" applyProtection="1">
      <alignment horizontal="center" vertical="center" wrapText="1" readingOrder="2"/>
      <protection hidden="1"/>
    </xf>
    <xf numFmtId="0" fontId="5" fillId="11" borderId="28" xfId="0" applyNumberFormat="1" applyFont="1" applyFill="1" applyBorder="1" applyAlignment="1" applyProtection="1">
      <alignment horizontal="center" vertical="center" wrapText="1" readingOrder="2"/>
      <protection hidden="1"/>
    </xf>
    <xf numFmtId="0" fontId="5" fillId="11" borderId="31" xfId="0" applyFont="1" applyFill="1" applyBorder="1" applyAlignment="1" applyProtection="1">
      <alignment horizontal="center" vertical="center" wrapText="1" readingOrder="2"/>
      <protection hidden="1"/>
    </xf>
    <xf numFmtId="0" fontId="5" fillId="11" borderId="37" xfId="0" applyFont="1" applyFill="1" applyBorder="1" applyAlignment="1" applyProtection="1">
      <alignment horizontal="center" vertical="center" wrapText="1" readingOrder="2"/>
      <protection hidden="1"/>
    </xf>
    <xf numFmtId="0" fontId="5" fillId="11" borderId="57" xfId="0" applyFont="1" applyFill="1" applyBorder="1" applyAlignment="1" applyProtection="1">
      <alignment horizontal="center" vertical="center" wrapText="1" readingOrder="2"/>
      <protection hidden="1"/>
    </xf>
    <xf numFmtId="0" fontId="5" fillId="11" borderId="35" xfId="0" applyFont="1" applyFill="1" applyBorder="1" applyAlignment="1" applyProtection="1">
      <alignment horizontal="center" vertical="center" wrapText="1" readingOrder="2"/>
      <protection hidden="1"/>
    </xf>
    <xf numFmtId="0" fontId="5" fillId="11" borderId="33" xfId="0" applyFont="1" applyFill="1" applyBorder="1" applyAlignment="1" applyProtection="1">
      <alignment horizontal="center" vertical="center" wrapText="1" readingOrder="2"/>
      <protection hidden="1"/>
    </xf>
    <xf numFmtId="0" fontId="5" fillId="11" borderId="36" xfId="0" applyFont="1" applyFill="1" applyBorder="1" applyAlignment="1" applyProtection="1">
      <alignment horizontal="center" vertical="center" wrapText="1" readingOrder="2"/>
      <protection hidden="1"/>
    </xf>
    <xf numFmtId="1" fontId="17" fillId="14" borderId="3" xfId="2" applyNumberFormat="1" applyFont="1" applyFill="1" applyBorder="1" applyAlignment="1" applyProtection="1">
      <alignment horizontal="center" vertical="center" wrapText="1" readingOrder="2"/>
      <protection hidden="1"/>
    </xf>
    <xf numFmtId="1" fontId="17" fillId="14" borderId="21" xfId="2" applyNumberFormat="1" applyFont="1" applyFill="1" applyBorder="1" applyAlignment="1" applyProtection="1">
      <alignment horizontal="center" vertical="center" wrapText="1" readingOrder="2"/>
      <protection hidden="1"/>
    </xf>
    <xf numFmtId="1" fontId="17" fillId="14" borderId="25" xfId="2" applyNumberFormat="1" applyFont="1" applyFill="1" applyBorder="1" applyAlignment="1" applyProtection="1">
      <alignment horizontal="center" vertical="center" wrapText="1" readingOrder="2"/>
      <protection hidden="1"/>
    </xf>
    <xf numFmtId="0" fontId="5" fillId="11" borderId="40" xfId="0" applyFont="1" applyFill="1" applyBorder="1" applyAlignment="1" applyProtection="1">
      <alignment horizontal="center" vertical="center" wrapText="1" readingOrder="2"/>
      <protection hidden="1"/>
    </xf>
    <xf numFmtId="0" fontId="5" fillId="11" borderId="41" xfId="0" applyFont="1" applyFill="1" applyBorder="1" applyAlignment="1" applyProtection="1">
      <alignment horizontal="center" vertical="center" wrapText="1" readingOrder="2"/>
      <protection hidden="1"/>
    </xf>
    <xf numFmtId="0" fontId="5" fillId="13" borderId="10" xfId="0" applyFont="1" applyFill="1" applyBorder="1" applyAlignment="1" applyProtection="1">
      <alignment horizontal="center" vertical="center" wrapText="1" readingOrder="2"/>
      <protection hidden="1"/>
    </xf>
    <xf numFmtId="0" fontId="5" fillId="13" borderId="15" xfId="0" applyFont="1" applyFill="1" applyBorder="1" applyAlignment="1" applyProtection="1">
      <alignment horizontal="center" vertical="center" wrapText="1" readingOrder="2"/>
      <protection hidden="1"/>
    </xf>
    <xf numFmtId="0" fontId="19" fillId="10" borderId="58" xfId="0" applyFont="1" applyFill="1" applyBorder="1" applyAlignment="1">
      <alignment horizontal="center" vertical="center" wrapText="1"/>
    </xf>
    <xf numFmtId="0" fontId="19" fillId="10" borderId="60" xfId="0" applyFont="1" applyFill="1" applyBorder="1" applyAlignment="1">
      <alignment horizontal="center" vertical="center" wrapText="1"/>
    </xf>
    <xf numFmtId="0" fontId="20" fillId="0" borderId="33" xfId="0" applyFont="1" applyBorder="1" applyAlignment="1">
      <alignment horizontal="center"/>
    </xf>
    <xf numFmtId="0" fontId="20" fillId="0" borderId="45" xfId="0" applyFont="1" applyBorder="1" applyAlignment="1">
      <alignment horizontal="center"/>
    </xf>
    <xf numFmtId="0" fontId="3" fillId="15" borderId="6" xfId="0" applyFont="1" applyFill="1" applyBorder="1" applyAlignment="1">
      <alignment horizontal="center" vertical="center"/>
    </xf>
    <xf numFmtId="0" fontId="3" fillId="15" borderId="7" xfId="0" applyFont="1" applyFill="1" applyBorder="1" applyAlignment="1">
      <alignment horizontal="center" vertical="center"/>
    </xf>
    <xf numFmtId="0" fontId="3" fillId="15" borderId="20" xfId="0" applyFont="1" applyFill="1" applyBorder="1" applyAlignment="1">
      <alignment horizontal="center" vertical="center"/>
    </xf>
    <xf numFmtId="0" fontId="3" fillId="20" borderId="7" xfId="0" applyFont="1" applyFill="1" applyBorder="1" applyAlignment="1">
      <alignment horizontal="center"/>
    </xf>
    <xf numFmtId="0" fontId="20" fillId="0" borderId="36" xfId="0" applyFont="1" applyBorder="1" applyAlignment="1">
      <alignment horizontal="center" vertical="center"/>
    </xf>
    <xf numFmtId="0" fontId="20" fillId="0" borderId="47" xfId="0" applyFont="1" applyBorder="1" applyAlignment="1">
      <alignment horizontal="center" vertical="center"/>
    </xf>
    <xf numFmtId="0" fontId="19" fillId="10" borderId="27" xfId="0" applyFont="1" applyFill="1" applyBorder="1" applyAlignment="1">
      <alignment horizontal="center" vertical="center" wrapText="1"/>
    </xf>
    <xf numFmtId="0" fontId="19" fillId="10" borderId="28" xfId="0" applyFont="1" applyFill="1" applyBorder="1" applyAlignment="1">
      <alignment horizontal="center" vertical="center" wrapText="1"/>
    </xf>
    <xf numFmtId="0" fontId="9" fillId="20" borderId="1" xfId="0" applyFont="1" applyFill="1" applyBorder="1" applyAlignment="1">
      <alignment horizontal="center" vertical="center"/>
    </xf>
    <xf numFmtId="0" fontId="9" fillId="20" borderId="18" xfId="0" applyFont="1" applyFill="1" applyBorder="1" applyAlignment="1">
      <alignment horizontal="center" vertical="center"/>
    </xf>
    <xf numFmtId="0" fontId="9" fillId="20" borderId="23" xfId="0" applyFont="1" applyFill="1" applyBorder="1" applyAlignment="1">
      <alignment horizontal="center" vertical="center"/>
    </xf>
    <xf numFmtId="0" fontId="3" fillId="15" borderId="3" xfId="0" applyFont="1" applyFill="1" applyBorder="1" applyAlignment="1">
      <alignment horizontal="center" vertical="center"/>
    </xf>
    <xf numFmtId="0" fontId="3" fillId="15" borderId="21" xfId="0" applyFont="1" applyFill="1" applyBorder="1" applyAlignment="1">
      <alignment horizontal="center" vertical="center"/>
    </xf>
    <xf numFmtId="0" fontId="21" fillId="15" borderId="6" xfId="0" applyFont="1" applyFill="1" applyBorder="1" applyAlignment="1">
      <alignment horizontal="center" vertical="center"/>
    </xf>
    <xf numFmtId="0" fontId="21" fillId="15" borderId="7" xfId="0" applyFont="1" applyFill="1" applyBorder="1" applyAlignment="1">
      <alignment horizontal="center" vertical="center"/>
    </xf>
    <xf numFmtId="0" fontId="21" fillId="15" borderId="20" xfId="0" applyFont="1" applyFill="1" applyBorder="1" applyAlignment="1">
      <alignment horizontal="center" vertical="center"/>
    </xf>
    <xf numFmtId="164" fontId="3" fillId="16" borderId="6" xfId="0" applyNumberFormat="1" applyFont="1" applyFill="1" applyBorder="1" applyAlignment="1">
      <alignment horizontal="center" vertical="center"/>
    </xf>
    <xf numFmtId="164" fontId="3" fillId="16" borderId="39" xfId="0" applyNumberFormat="1" applyFont="1" applyFill="1" applyBorder="1" applyAlignment="1">
      <alignment horizontal="center" vertical="center"/>
    </xf>
    <xf numFmtId="0" fontId="3" fillId="16" borderId="29" xfId="0" applyFont="1" applyFill="1" applyBorder="1" applyAlignment="1">
      <alignment horizontal="center" vertical="center" wrapText="1"/>
    </xf>
    <xf numFmtId="0" fontId="3" fillId="16" borderId="35" xfId="0" applyFont="1" applyFill="1" applyBorder="1" applyAlignment="1">
      <alignment horizontal="center" vertical="center" wrapText="1"/>
    </xf>
    <xf numFmtId="0" fontId="3" fillId="16" borderId="31" xfId="0" applyFont="1" applyFill="1" applyBorder="1" applyAlignment="1">
      <alignment horizontal="center" vertical="center" wrapText="1"/>
    </xf>
    <xf numFmtId="0" fontId="3" fillId="16" borderId="41" xfId="0" applyFont="1" applyFill="1" applyBorder="1" applyAlignment="1">
      <alignment horizontal="center" vertical="center" wrapText="1"/>
    </xf>
    <xf numFmtId="0" fontId="3" fillId="16" borderId="36" xfId="0" applyFont="1" applyFill="1" applyBorder="1" applyAlignment="1">
      <alignment horizontal="center" vertical="center" wrapText="1"/>
    </xf>
    <xf numFmtId="0" fontId="3" fillId="16" borderId="37" xfId="0" applyFont="1" applyFill="1" applyBorder="1" applyAlignment="1">
      <alignment horizontal="center" vertical="center" wrapText="1"/>
    </xf>
    <xf numFmtId="0" fontId="4" fillId="0" borderId="1" xfId="0" applyFont="1" applyBorder="1" applyAlignment="1">
      <alignment horizontal="right" vertical="center"/>
    </xf>
    <xf numFmtId="0" fontId="4" fillId="0" borderId="23" xfId="0" applyFont="1" applyBorder="1" applyAlignment="1">
      <alignment horizontal="right" vertical="center"/>
    </xf>
    <xf numFmtId="0" fontId="4" fillId="0" borderId="19" xfId="0" applyFont="1" applyBorder="1" applyAlignment="1">
      <alignment horizontal="right" vertical="center"/>
    </xf>
    <xf numFmtId="0" fontId="4" fillId="0" borderId="25" xfId="0" applyFont="1" applyBorder="1" applyAlignment="1">
      <alignment horizontal="right" vertical="center"/>
    </xf>
    <xf numFmtId="0" fontId="4" fillId="0" borderId="3" xfId="0" applyFont="1" applyBorder="1" applyAlignment="1">
      <alignment horizontal="right" vertical="center"/>
    </xf>
    <xf numFmtId="0" fontId="4" fillId="0" borderId="24" xfId="0" applyFont="1" applyBorder="1" applyAlignment="1">
      <alignment horizontal="right" vertical="center"/>
    </xf>
    <xf numFmtId="0" fontId="3" fillId="13" borderId="56" xfId="0" applyFont="1" applyFill="1" applyBorder="1" applyAlignment="1">
      <alignment horizontal="center" vertical="center" wrapText="1"/>
    </xf>
    <xf numFmtId="0" fontId="3" fillId="13" borderId="19" xfId="0" applyFont="1" applyFill="1" applyBorder="1" applyAlignment="1">
      <alignment horizontal="center" vertical="center" wrapText="1"/>
    </xf>
    <xf numFmtId="0" fontId="3" fillId="13" borderId="9" xfId="0" applyFont="1" applyFill="1" applyBorder="1" applyAlignment="1">
      <alignment horizontal="center" vertical="center" wrapText="1"/>
    </xf>
    <xf numFmtId="0" fontId="10" fillId="16" borderId="6" xfId="0" applyFont="1" applyFill="1" applyBorder="1" applyAlignment="1" applyProtection="1">
      <alignment horizontal="center" vertical="center" readingOrder="2"/>
      <protection hidden="1"/>
    </xf>
    <xf numFmtId="0" fontId="10" fillId="16" borderId="7" xfId="0" applyFont="1" applyFill="1" applyBorder="1" applyAlignment="1" applyProtection="1">
      <alignment horizontal="center" vertical="center" readingOrder="2"/>
      <protection hidden="1"/>
    </xf>
    <xf numFmtId="0" fontId="10" fillId="16" borderId="20" xfId="0" applyFont="1" applyFill="1" applyBorder="1" applyAlignment="1" applyProtection="1">
      <alignment horizontal="center" vertical="center" readingOrder="2"/>
      <protection hidden="1"/>
    </xf>
    <xf numFmtId="0" fontId="10" fillId="16" borderId="1" xfId="0" applyFont="1" applyFill="1" applyBorder="1" applyAlignment="1" applyProtection="1">
      <alignment horizontal="center" vertical="center" readingOrder="2"/>
      <protection hidden="1"/>
    </xf>
    <xf numFmtId="0" fontId="10" fillId="16" borderId="18" xfId="0" applyFont="1" applyFill="1" applyBorder="1" applyAlignment="1" applyProtection="1">
      <alignment horizontal="center" vertical="center" readingOrder="2"/>
      <protection hidden="1"/>
    </xf>
    <xf numFmtId="0" fontId="10" fillId="16" borderId="23" xfId="0" applyFont="1" applyFill="1" applyBorder="1" applyAlignment="1" applyProtection="1">
      <alignment horizontal="center" vertical="center" readingOrder="2"/>
      <protection hidden="1"/>
    </xf>
    <xf numFmtId="0" fontId="0" fillId="0" borderId="33" xfId="0" applyBorder="1" applyAlignment="1">
      <alignment horizontal="center"/>
    </xf>
    <xf numFmtId="0" fontId="13" fillId="19" borderId="3" xfId="0" applyFont="1" applyFill="1" applyBorder="1" applyAlignment="1">
      <alignment horizontal="center" vertical="center" wrapText="1"/>
    </xf>
    <xf numFmtId="0" fontId="13" fillId="19" borderId="21" xfId="0" applyFont="1" applyFill="1" applyBorder="1" applyAlignment="1">
      <alignment horizontal="center" vertical="center" wrapText="1"/>
    </xf>
    <xf numFmtId="0" fontId="13" fillId="19" borderId="54" xfId="0" applyFont="1" applyFill="1" applyBorder="1" applyAlignment="1">
      <alignment horizontal="center" vertical="center" wrapText="1"/>
    </xf>
    <xf numFmtId="0" fontId="15" fillId="13" borderId="52" xfId="0" applyFont="1" applyFill="1" applyBorder="1" applyAlignment="1">
      <alignment horizontal="center" vertical="center" wrapText="1"/>
    </xf>
    <xf numFmtId="0" fontId="15" fillId="13" borderId="48" xfId="0" applyFont="1" applyFill="1" applyBorder="1" applyAlignment="1">
      <alignment horizontal="center" vertical="center" wrapText="1"/>
    </xf>
    <xf numFmtId="0" fontId="15" fillId="13" borderId="49" xfId="0" applyFont="1" applyFill="1" applyBorder="1" applyAlignment="1">
      <alignment horizontal="center" vertical="center" wrapText="1"/>
    </xf>
    <xf numFmtId="0" fontId="10" fillId="16" borderId="1" xfId="0" applyFont="1" applyFill="1" applyBorder="1" applyAlignment="1">
      <alignment horizontal="center" vertical="center" wrapText="1"/>
    </xf>
    <xf numFmtId="0" fontId="10" fillId="16" borderId="18" xfId="0" applyFont="1" applyFill="1" applyBorder="1" applyAlignment="1">
      <alignment horizontal="center" vertical="center" wrapText="1"/>
    </xf>
    <xf numFmtId="0" fontId="22" fillId="21" borderId="2" xfId="0" applyFont="1" applyFill="1" applyBorder="1" applyAlignment="1" applyProtection="1">
      <alignment horizontal="center" vertical="center"/>
      <protection hidden="1"/>
    </xf>
    <xf numFmtId="0" fontId="22" fillId="21" borderId="8" xfId="0" applyFont="1" applyFill="1" applyBorder="1" applyAlignment="1" applyProtection="1">
      <alignment horizontal="center" vertical="center"/>
      <protection hidden="1"/>
    </xf>
    <xf numFmtId="0" fontId="22" fillId="23" borderId="6" xfId="0" applyFont="1" applyFill="1" applyBorder="1" applyAlignment="1" applyProtection="1">
      <alignment horizontal="center"/>
      <protection hidden="1"/>
    </xf>
    <xf numFmtId="0" fontId="22" fillId="23" borderId="20" xfId="0" applyFont="1" applyFill="1" applyBorder="1" applyAlignment="1" applyProtection="1">
      <alignment horizontal="center"/>
      <protection hidden="1"/>
    </xf>
    <xf numFmtId="0" fontId="22" fillId="27" borderId="65" xfId="0" applyFont="1" applyFill="1" applyBorder="1" applyAlignment="1" applyProtection="1">
      <alignment horizontal="center" vertical="center"/>
      <protection hidden="1"/>
    </xf>
    <xf numFmtId="0" fontId="22" fillId="27" borderId="17" xfId="0" applyFont="1" applyFill="1" applyBorder="1" applyAlignment="1" applyProtection="1">
      <alignment horizontal="center" vertical="center"/>
      <protection hidden="1"/>
    </xf>
  </cellXfs>
  <cellStyles count="4">
    <cellStyle name="Currency" xfId="3" builtinId="4"/>
    <cellStyle name="Hyperlink" xfId="1" builtinId="8"/>
    <cellStyle name="Normal" xfId="0" builtinId="0"/>
    <cellStyle name="Percent" xfId="2" builtinId="5"/>
  </cellStyles>
  <dxfs count="70">
    <dxf>
      <fill>
        <patternFill>
          <bgColor rgb="FFFFFF00"/>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E7E8FF"/>
      <color rgb="FFEBFEFF"/>
      <color rgb="FFF2DDFF"/>
      <color rgb="FFF9EFFF"/>
      <color rgb="FFFFEBFD"/>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relk/Documents/&#1502;&#1513;&#1512;&#1491;%20&#1492;&#1514;&#1512;&#1489;&#1493;&#1514;/&#1502;&#1512;&#1499;&#1494;%20&#1492;&#1492;&#1505;&#1489;&#1512;&#1492;/&#1502;&#1508;&#1497;&#1511;&#1497;&#1501;%20&#1500;&#1496;&#1511;&#1505;&#1497;&#1501;%20&#1502;&#1502;&#1500;&#1499;&#1514;&#1497;&#1497;&#1501;/&#1502;&#1508;&#1497;&#1511;%20&#1500;&#1496;&#1511;&#1505;&#1497;&#1501;%20&#1502;&#1502;&#1500;&#1499;&#1514;&#1497;&#1497;&#1501;%20-%20&#1502;&#1508;&#150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תנאי סף"/>
      <sheetName val="איכות"/>
      <sheetName val="שביעות רצון לקוחות"/>
      <sheetName val="ראיון"/>
      <sheetName val="מחירי טקסים"/>
      <sheetName val="מחיר וסיכום"/>
      <sheetName val="רשימת אירועים"/>
    </sheetNames>
    <sheetDataSet>
      <sheetData sheetId="0">
        <row r="2">
          <cell r="C2">
            <v>0</v>
          </cell>
          <cell r="D2">
            <v>0</v>
          </cell>
          <cell r="E2">
            <v>0</v>
          </cell>
          <cell r="F2">
            <v>0</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68"/>
  <sheetViews>
    <sheetView rightToLeft="1" tabSelected="1" view="pageBreakPreview" zoomScale="90" zoomScaleNormal="90" zoomScaleSheetLayoutView="90" workbookViewId="0">
      <pane xSplit="3" ySplit="9" topLeftCell="D10" activePane="bottomRight" state="frozen"/>
      <selection pane="topRight" activeCell="D1" sqref="D1"/>
      <selection pane="bottomLeft" activeCell="A10" sqref="A10"/>
      <selection pane="bottomRight" activeCell="D6" sqref="D6"/>
    </sheetView>
  </sheetViews>
  <sheetFormatPr defaultColWidth="9" defaultRowHeight="15.5" x14ac:dyDescent="0.35"/>
  <cols>
    <col min="1" max="1" width="1.33203125" style="1" customWidth="1"/>
    <col min="2" max="2" width="10.83203125" style="1" customWidth="1"/>
    <col min="3" max="3" width="10" style="1" customWidth="1"/>
    <col min="4" max="4" width="82.75" style="1" customWidth="1"/>
    <col min="5" max="5" width="25.25" style="1" customWidth="1"/>
    <col min="6" max="6" width="19.83203125" style="1" customWidth="1"/>
    <col min="7" max="7" width="23.08203125" style="1" customWidth="1"/>
    <col min="8" max="8" width="25.08203125" style="1" customWidth="1"/>
    <col min="9" max="16384" width="9" style="1"/>
  </cols>
  <sheetData>
    <row r="1" spans="2:8" ht="29.25" customHeight="1" thickBot="1" x14ac:dyDescent="0.3">
      <c r="D1"/>
      <c r="E1"/>
      <c r="F1"/>
      <c r="G1"/>
      <c r="H1"/>
    </row>
    <row r="2" spans="2:8" ht="18.75" customHeight="1" x14ac:dyDescent="0.35">
      <c r="B2" s="189"/>
      <c r="C2" s="190"/>
      <c r="D2" s="195" t="s">
        <v>12</v>
      </c>
      <c r="E2" s="197">
        <v>1</v>
      </c>
      <c r="F2" s="197">
        <v>2</v>
      </c>
      <c r="G2" s="197">
        <v>3</v>
      </c>
      <c r="H2" s="197">
        <v>4</v>
      </c>
    </row>
    <row r="3" spans="2:8" ht="15" customHeight="1" x14ac:dyDescent="0.35">
      <c r="B3" s="191"/>
      <c r="C3" s="192"/>
      <c r="D3" s="196"/>
      <c r="E3" s="198"/>
      <c r="F3" s="198"/>
      <c r="G3" s="198"/>
      <c r="H3" s="198"/>
    </row>
    <row r="4" spans="2:8" x14ac:dyDescent="0.35">
      <c r="B4" s="191"/>
      <c r="C4" s="192"/>
      <c r="D4" s="21" t="s">
        <v>0</v>
      </c>
      <c r="E4" s="4"/>
      <c r="F4" s="4"/>
      <c r="G4" s="4"/>
      <c r="H4" s="4"/>
    </row>
    <row r="5" spans="2:8" x14ac:dyDescent="0.35">
      <c r="B5" s="191"/>
      <c r="C5" s="192"/>
      <c r="D5" s="21" t="s">
        <v>26</v>
      </c>
      <c r="E5" s="4"/>
      <c r="F5" s="4"/>
      <c r="G5" s="4"/>
      <c r="H5" s="4"/>
    </row>
    <row r="6" spans="2:8" x14ac:dyDescent="0.35">
      <c r="B6" s="191"/>
      <c r="C6" s="192"/>
      <c r="D6" s="21" t="s">
        <v>1</v>
      </c>
      <c r="E6" s="5"/>
      <c r="F6" s="5"/>
      <c r="G6" s="5"/>
      <c r="H6" s="5"/>
    </row>
    <row r="7" spans="2:8" ht="16" thickBot="1" x14ac:dyDescent="0.4">
      <c r="B7" s="193"/>
      <c r="C7" s="194"/>
      <c r="D7" s="21" t="s">
        <v>2</v>
      </c>
      <c r="E7" s="6"/>
      <c r="F7" s="6"/>
      <c r="G7" s="6"/>
      <c r="H7" s="6"/>
    </row>
    <row r="8" spans="2:8" ht="16" thickBot="1" x14ac:dyDescent="0.4">
      <c r="B8" s="39" t="s">
        <v>6</v>
      </c>
      <c r="C8" s="30" t="s">
        <v>3</v>
      </c>
      <c r="D8" s="31" t="s">
        <v>27</v>
      </c>
      <c r="E8" s="20"/>
      <c r="F8" s="20"/>
      <c r="G8" s="20"/>
      <c r="H8" s="20"/>
    </row>
    <row r="9" spans="2:8" ht="16" thickBot="1" x14ac:dyDescent="0.4">
      <c r="B9" s="24"/>
      <c r="C9" s="41" t="s">
        <v>50</v>
      </c>
      <c r="D9" s="42" t="s">
        <v>4</v>
      </c>
      <c r="E9" s="200"/>
      <c r="F9" s="200"/>
      <c r="G9" s="200"/>
      <c r="H9" s="200"/>
    </row>
    <row r="10" spans="2:8" ht="99.75" customHeight="1" x14ac:dyDescent="0.35">
      <c r="B10" s="187" t="s">
        <v>7</v>
      </c>
      <c r="C10" s="40" t="s">
        <v>51</v>
      </c>
      <c r="D10" s="117" t="s">
        <v>131</v>
      </c>
      <c r="E10" s="25"/>
      <c r="F10" s="7"/>
      <c r="G10" s="7"/>
      <c r="H10" s="7"/>
    </row>
    <row r="11" spans="2:8" ht="46.5" x14ac:dyDescent="0.35">
      <c r="B11" s="187"/>
      <c r="C11" s="35" t="s">
        <v>52</v>
      </c>
      <c r="D11" s="32" t="s">
        <v>11</v>
      </c>
      <c r="E11" s="25"/>
      <c r="F11" s="7"/>
      <c r="G11" s="7"/>
      <c r="H11" s="7"/>
    </row>
    <row r="12" spans="2:8" ht="46.5" x14ac:dyDescent="0.35">
      <c r="B12" s="187"/>
      <c r="C12" s="40" t="s">
        <v>53</v>
      </c>
      <c r="D12" s="32" t="s">
        <v>9</v>
      </c>
      <c r="E12" s="25"/>
      <c r="F12" s="7"/>
      <c r="G12" s="7"/>
      <c r="H12" s="7"/>
    </row>
    <row r="13" spans="2:8" ht="46.5" x14ac:dyDescent="0.35">
      <c r="B13" s="187"/>
      <c r="C13" s="35" t="s">
        <v>54</v>
      </c>
      <c r="D13" s="32" t="s">
        <v>36</v>
      </c>
      <c r="E13" s="25"/>
      <c r="F13" s="7"/>
      <c r="G13" s="7"/>
      <c r="H13" s="7"/>
    </row>
    <row r="14" spans="2:8" ht="31.5" thickBot="1" x14ac:dyDescent="0.4">
      <c r="B14" s="187"/>
      <c r="C14" s="40" t="s">
        <v>55</v>
      </c>
      <c r="D14" s="43" t="s">
        <v>56</v>
      </c>
      <c r="E14" s="26"/>
      <c r="F14" s="17"/>
      <c r="G14" s="17"/>
      <c r="H14" s="17"/>
    </row>
    <row r="15" spans="2:8" ht="22.5" customHeight="1" thickBot="1" x14ac:dyDescent="0.4">
      <c r="B15" s="24"/>
      <c r="C15" s="41" t="s">
        <v>57</v>
      </c>
      <c r="D15" s="44" t="s">
        <v>5</v>
      </c>
      <c r="E15" s="199"/>
      <c r="F15" s="199"/>
      <c r="G15" s="199"/>
      <c r="H15" s="199"/>
    </row>
    <row r="16" spans="2:8" ht="49.5" customHeight="1" thickBot="1" x14ac:dyDescent="0.4">
      <c r="B16" s="187" t="s">
        <v>13</v>
      </c>
      <c r="C16" s="46" t="s">
        <v>58</v>
      </c>
      <c r="D16" s="16" t="s">
        <v>60</v>
      </c>
      <c r="E16" s="27"/>
      <c r="F16" s="9"/>
      <c r="G16" s="9"/>
      <c r="H16" s="9"/>
    </row>
    <row r="17" spans="2:8" ht="75" customHeight="1" thickBot="1" x14ac:dyDescent="0.4">
      <c r="B17" s="188"/>
      <c r="C17" s="45" t="s">
        <v>59</v>
      </c>
      <c r="D17" s="54" t="s">
        <v>155</v>
      </c>
      <c r="E17" s="27"/>
      <c r="F17" s="10"/>
      <c r="G17" s="10"/>
      <c r="H17" s="10"/>
    </row>
    <row r="18" spans="2:8" ht="34.5" customHeight="1" thickBot="1" x14ac:dyDescent="0.4">
      <c r="B18" s="201" t="s">
        <v>158</v>
      </c>
      <c r="C18" s="45" t="s">
        <v>162</v>
      </c>
      <c r="D18" s="55" t="s">
        <v>159</v>
      </c>
      <c r="E18" s="27"/>
      <c r="F18" s="27"/>
      <c r="G18" s="27"/>
      <c r="H18" s="27"/>
    </row>
    <row r="19" spans="2:8" ht="34.5" customHeight="1" thickBot="1" x14ac:dyDescent="0.4">
      <c r="B19" s="187"/>
      <c r="C19" s="45" t="s">
        <v>163</v>
      </c>
      <c r="D19" s="175" t="s">
        <v>159</v>
      </c>
      <c r="E19" s="27"/>
      <c r="F19" s="27"/>
      <c r="G19" s="27"/>
      <c r="H19" s="27"/>
    </row>
    <row r="20" spans="2:8" ht="42" customHeight="1" thickBot="1" x14ac:dyDescent="0.4">
      <c r="B20" s="188"/>
      <c r="C20" s="45" t="s">
        <v>164</v>
      </c>
      <c r="D20" s="175" t="s">
        <v>165</v>
      </c>
      <c r="E20" s="27"/>
      <c r="F20" s="27"/>
      <c r="G20" s="27"/>
      <c r="H20" s="27"/>
    </row>
    <row r="21" spans="2:8" ht="42" customHeight="1" thickBot="1" x14ac:dyDescent="0.4">
      <c r="B21" s="52" t="s">
        <v>61</v>
      </c>
      <c r="C21" s="45" t="s">
        <v>166</v>
      </c>
      <c r="D21" s="47" t="s">
        <v>167</v>
      </c>
      <c r="E21" s="176"/>
      <c r="F21" s="177"/>
      <c r="G21" s="177"/>
      <c r="H21" s="177"/>
    </row>
    <row r="22" spans="2:8" ht="16" thickBot="1" x14ac:dyDescent="0.4">
      <c r="B22" s="56"/>
      <c r="C22" s="118">
        <v>7</v>
      </c>
      <c r="D22" s="53" t="s">
        <v>62</v>
      </c>
      <c r="E22" s="19"/>
      <c r="F22" s="18"/>
      <c r="G22" s="19"/>
      <c r="H22" s="18"/>
    </row>
    <row r="23" spans="2:8" x14ac:dyDescent="0.35">
      <c r="B23" s="57"/>
      <c r="C23" s="38" t="s">
        <v>30</v>
      </c>
      <c r="D23" s="34" t="s">
        <v>65</v>
      </c>
      <c r="E23" s="13"/>
      <c r="F23" s="10"/>
      <c r="G23" s="10"/>
      <c r="H23" s="10"/>
    </row>
    <row r="24" spans="2:8" ht="46.5" x14ac:dyDescent="0.35">
      <c r="B24" s="57"/>
      <c r="C24" s="38" t="s">
        <v>31</v>
      </c>
      <c r="D24" s="34" t="s">
        <v>40</v>
      </c>
      <c r="E24" s="25"/>
      <c r="F24" s="7"/>
      <c r="G24" s="7"/>
      <c r="H24" s="7"/>
    </row>
    <row r="25" spans="2:8" ht="46.5" x14ac:dyDescent="0.35">
      <c r="B25" s="57"/>
      <c r="C25" s="38" t="s">
        <v>32</v>
      </c>
      <c r="D25" s="34" t="s">
        <v>66</v>
      </c>
      <c r="E25" s="25"/>
      <c r="F25" s="7"/>
      <c r="G25" s="7"/>
      <c r="H25" s="7"/>
    </row>
    <row r="26" spans="2:8" x14ac:dyDescent="0.35">
      <c r="B26" s="57"/>
      <c r="C26" s="38" t="s">
        <v>33</v>
      </c>
      <c r="D26" s="34" t="s">
        <v>67</v>
      </c>
      <c r="E26" s="28"/>
      <c r="F26" s="7"/>
      <c r="G26" s="7"/>
      <c r="H26" s="8"/>
    </row>
    <row r="27" spans="2:8" x14ac:dyDescent="0.35">
      <c r="B27" s="57"/>
      <c r="C27" s="38" t="s">
        <v>34</v>
      </c>
      <c r="D27" s="34" t="s">
        <v>68</v>
      </c>
      <c r="E27" s="28"/>
      <c r="F27" s="8"/>
      <c r="G27" s="8"/>
      <c r="H27" s="8"/>
    </row>
    <row r="28" spans="2:8" ht="16" thickBot="1" x14ac:dyDescent="0.4">
      <c r="B28" s="57"/>
      <c r="C28" s="38" t="s">
        <v>35</v>
      </c>
      <c r="D28" s="34" t="s">
        <v>69</v>
      </c>
      <c r="E28" s="28"/>
      <c r="F28" s="8"/>
      <c r="G28" s="8"/>
      <c r="H28" s="8"/>
    </row>
    <row r="29" spans="2:8" x14ac:dyDescent="0.35">
      <c r="B29" s="57"/>
      <c r="C29" s="38" t="s">
        <v>72</v>
      </c>
      <c r="D29" s="34" t="s">
        <v>70</v>
      </c>
      <c r="E29" s="28"/>
      <c r="F29" s="8"/>
      <c r="G29" s="8"/>
      <c r="H29" s="10"/>
    </row>
    <row r="30" spans="2:8" ht="46.5" x14ac:dyDescent="0.35">
      <c r="B30" s="57"/>
      <c r="C30" s="38" t="s">
        <v>73</v>
      </c>
      <c r="D30" s="34" t="s">
        <v>71</v>
      </c>
      <c r="E30" s="28"/>
      <c r="F30" s="8"/>
      <c r="G30" s="8"/>
      <c r="H30" s="8"/>
    </row>
    <row r="31" spans="2:8" x14ac:dyDescent="0.35">
      <c r="B31" s="57"/>
      <c r="C31" s="38" t="s">
        <v>74</v>
      </c>
      <c r="D31" s="34" t="s">
        <v>90</v>
      </c>
      <c r="E31" s="28"/>
      <c r="F31" s="8"/>
      <c r="G31" s="8"/>
      <c r="H31" s="8"/>
    </row>
    <row r="32" spans="2:8" ht="31" x14ac:dyDescent="0.35">
      <c r="B32" s="57"/>
      <c r="C32" s="38" t="s">
        <v>75</v>
      </c>
      <c r="D32" s="34" t="s">
        <v>64</v>
      </c>
      <c r="E32" s="28"/>
      <c r="F32" s="8"/>
      <c r="G32" s="8"/>
      <c r="H32" s="8"/>
    </row>
    <row r="33" spans="2:8" ht="46.5" x14ac:dyDescent="0.35">
      <c r="B33" s="57"/>
      <c r="C33" s="38" t="s">
        <v>76</v>
      </c>
      <c r="D33" s="34" t="s">
        <v>20</v>
      </c>
      <c r="E33" s="28"/>
      <c r="F33" s="8"/>
      <c r="G33" s="8"/>
      <c r="H33" s="8"/>
    </row>
    <row r="34" spans="2:8" ht="31.5" thickBot="1" x14ac:dyDescent="0.4">
      <c r="B34" s="57"/>
      <c r="C34" s="38" t="s">
        <v>77</v>
      </c>
      <c r="D34" s="34" t="s">
        <v>63</v>
      </c>
      <c r="E34" s="28"/>
      <c r="F34" s="8"/>
      <c r="G34" s="8"/>
      <c r="H34" s="8"/>
    </row>
    <row r="35" spans="2:8" ht="16" thickBot="1" x14ac:dyDescent="0.4">
      <c r="B35" s="57"/>
      <c r="C35" s="37" t="s">
        <v>29</v>
      </c>
      <c r="D35" s="33" t="s">
        <v>78</v>
      </c>
      <c r="E35" s="186"/>
      <c r="F35" s="186"/>
      <c r="G35" s="186"/>
      <c r="H35" s="186"/>
    </row>
    <row r="36" spans="2:8" x14ac:dyDescent="0.35">
      <c r="B36" s="57"/>
      <c r="C36" s="38" t="s">
        <v>79</v>
      </c>
      <c r="D36" s="34" t="s">
        <v>84</v>
      </c>
      <c r="E36" s="28"/>
      <c r="F36" s="8"/>
      <c r="G36" s="8"/>
      <c r="H36" s="8"/>
    </row>
    <row r="37" spans="2:8" ht="31" x14ac:dyDescent="0.35">
      <c r="B37" s="57"/>
      <c r="C37" s="38" t="s">
        <v>80</v>
      </c>
      <c r="D37" s="34" t="s">
        <v>85</v>
      </c>
      <c r="E37" s="28"/>
      <c r="F37" s="8"/>
      <c r="G37" s="8"/>
      <c r="H37" s="8"/>
    </row>
    <row r="38" spans="2:8" ht="46.5" x14ac:dyDescent="0.35">
      <c r="B38" s="57"/>
      <c r="C38" s="38" t="s">
        <v>81</v>
      </c>
      <c r="D38" s="34" t="s">
        <v>86</v>
      </c>
      <c r="E38" s="28"/>
      <c r="F38" s="8"/>
      <c r="G38" s="8"/>
      <c r="H38" s="8"/>
    </row>
    <row r="39" spans="2:8" ht="31" x14ac:dyDescent="0.35">
      <c r="B39" s="57"/>
      <c r="C39" s="38" t="s">
        <v>82</v>
      </c>
      <c r="D39" s="34" t="s">
        <v>87</v>
      </c>
      <c r="E39" s="28"/>
      <c r="F39" s="8"/>
      <c r="G39" s="8"/>
      <c r="H39" s="8"/>
    </row>
    <row r="40" spans="2:8" x14ac:dyDescent="0.35">
      <c r="B40" s="57"/>
      <c r="C40" s="38" t="s">
        <v>83</v>
      </c>
      <c r="D40" s="34" t="s">
        <v>88</v>
      </c>
      <c r="E40" s="28"/>
      <c r="F40" s="8"/>
      <c r="G40" s="8"/>
      <c r="H40" s="8"/>
    </row>
    <row r="41" spans="2:8" ht="16" thickBot="1" x14ac:dyDescent="0.4">
      <c r="B41" s="58"/>
      <c r="C41" s="38" t="s">
        <v>91</v>
      </c>
      <c r="D41" s="34" t="s">
        <v>92</v>
      </c>
      <c r="E41" s="29"/>
      <c r="F41" s="15"/>
      <c r="G41" s="15"/>
      <c r="H41" s="15"/>
    </row>
    <row r="44" spans="2:8" ht="46.5" customHeight="1" x14ac:dyDescent="0.35"/>
    <row r="45" spans="2:8" ht="45" customHeight="1" x14ac:dyDescent="0.35"/>
    <row r="52" spans="3:7" x14ac:dyDescent="0.35">
      <c r="C52" s="2"/>
      <c r="D52" s="2"/>
      <c r="E52" s="11"/>
      <c r="F52" s="11"/>
      <c r="G52" s="11"/>
    </row>
    <row r="53" spans="3:7" x14ac:dyDescent="0.35">
      <c r="C53" s="2"/>
      <c r="D53" s="2"/>
      <c r="E53" s="11"/>
      <c r="F53" s="11"/>
      <c r="G53" s="11"/>
    </row>
    <row r="54" spans="3:7" x14ac:dyDescent="0.35">
      <c r="C54" s="2"/>
      <c r="D54" s="2"/>
      <c r="E54" s="11"/>
      <c r="F54" s="11"/>
      <c r="G54" s="11"/>
    </row>
    <row r="55" spans="3:7" x14ac:dyDescent="0.35">
      <c r="C55" s="2"/>
      <c r="D55" s="2"/>
      <c r="E55" s="11"/>
      <c r="F55" s="11"/>
      <c r="G55" s="11"/>
    </row>
    <row r="56" spans="3:7" x14ac:dyDescent="0.35">
      <c r="C56" s="2"/>
      <c r="D56" s="12"/>
      <c r="E56" s="11"/>
      <c r="F56" s="11"/>
      <c r="G56" s="11"/>
    </row>
    <row r="57" spans="3:7" x14ac:dyDescent="0.35">
      <c r="C57" s="2"/>
      <c r="D57" s="2"/>
      <c r="E57" s="2"/>
      <c r="F57" s="11"/>
      <c r="G57" s="11"/>
    </row>
    <row r="58" spans="3:7" x14ac:dyDescent="0.35">
      <c r="C58" s="2"/>
      <c r="D58" s="2"/>
      <c r="E58" s="2"/>
      <c r="F58" s="11"/>
      <c r="G58" s="11"/>
    </row>
    <row r="59" spans="3:7" x14ac:dyDescent="0.35">
      <c r="C59" s="2"/>
      <c r="D59" s="2"/>
      <c r="E59" s="2"/>
      <c r="F59" s="11"/>
      <c r="G59" s="11"/>
    </row>
    <row r="60" spans="3:7" x14ac:dyDescent="0.35">
      <c r="C60" s="2"/>
      <c r="D60" s="2"/>
      <c r="E60" s="2"/>
      <c r="F60" s="11"/>
      <c r="G60" s="11"/>
    </row>
    <row r="61" spans="3:7" x14ac:dyDescent="0.35">
      <c r="C61" s="2"/>
      <c r="D61" s="2"/>
      <c r="E61" s="2"/>
      <c r="F61" s="11"/>
      <c r="G61" s="11"/>
    </row>
    <row r="62" spans="3:7" x14ac:dyDescent="0.35">
      <c r="C62" s="2"/>
      <c r="D62" s="2"/>
      <c r="E62" s="2"/>
      <c r="F62" s="11"/>
      <c r="G62" s="11"/>
    </row>
    <row r="63" spans="3:7" x14ac:dyDescent="0.35">
      <c r="C63" s="2"/>
      <c r="D63" s="2"/>
      <c r="E63" s="2"/>
      <c r="F63" s="11"/>
      <c r="G63" s="11"/>
    </row>
    <row r="64" spans="3:7" x14ac:dyDescent="0.35">
      <c r="C64" s="2"/>
      <c r="D64" s="2"/>
      <c r="E64" s="2"/>
      <c r="F64" s="11"/>
      <c r="G64" s="11"/>
    </row>
    <row r="65" spans="3:7" x14ac:dyDescent="0.35">
      <c r="C65" s="2"/>
      <c r="D65" s="2"/>
      <c r="E65" s="2"/>
      <c r="F65" s="11"/>
      <c r="G65" s="11"/>
    </row>
    <row r="66" spans="3:7" x14ac:dyDescent="0.35">
      <c r="C66" s="2"/>
      <c r="D66" s="2"/>
      <c r="E66" s="11"/>
      <c r="F66" s="11"/>
      <c r="G66" s="11"/>
    </row>
    <row r="67" spans="3:7" x14ac:dyDescent="0.35">
      <c r="C67" s="2"/>
      <c r="D67" s="2"/>
      <c r="E67" s="11"/>
      <c r="F67" s="11"/>
      <c r="G67" s="11"/>
    </row>
    <row r="68" spans="3:7" x14ac:dyDescent="0.35">
      <c r="C68" s="2"/>
      <c r="D68" s="2"/>
      <c r="E68" s="11"/>
      <c r="F68" s="11"/>
      <c r="G68" s="11"/>
    </row>
  </sheetData>
  <mergeCells count="12">
    <mergeCell ref="E35:H35"/>
    <mergeCell ref="B16:B17"/>
    <mergeCell ref="B2:C7"/>
    <mergeCell ref="D2:D3"/>
    <mergeCell ref="E2:E3"/>
    <mergeCell ref="F2:F3"/>
    <mergeCell ref="B10:B14"/>
    <mergeCell ref="H2:H3"/>
    <mergeCell ref="E15:H15"/>
    <mergeCell ref="E9:H9"/>
    <mergeCell ref="G2:G3"/>
    <mergeCell ref="B18:B20"/>
  </mergeCells>
  <conditionalFormatting sqref="E22:G22">
    <cfRule type="containsText" dxfId="69" priority="230" operator="containsText" text="ל.ר.">
      <formula>NOT(ISERROR(SEARCH("ל.ר.",E22)))</formula>
    </cfRule>
    <cfRule type="containsText" dxfId="68" priority="231" operator="containsText" text="$">
      <formula>NOT(ISERROR(SEARCH("$",E22)))</formula>
    </cfRule>
    <cfRule type="containsText" dxfId="67" priority="232" operator="containsText" text="X">
      <formula>NOT(ISERROR(SEARCH("X",E22)))</formula>
    </cfRule>
    <cfRule type="containsText" dxfId="66" priority="233" operator="containsText" text="V">
      <formula>NOT(ISERROR(SEARCH("V",E22)))</formula>
    </cfRule>
  </conditionalFormatting>
  <conditionalFormatting sqref="E9">
    <cfRule type="containsText" dxfId="65" priority="262" operator="containsText" text="ל.ר.">
      <formula>NOT(ISERROR(SEARCH("ל.ר.",E9)))</formula>
    </cfRule>
    <cfRule type="containsText" dxfId="64" priority="263" operator="containsText" text="$">
      <formula>NOT(ISERROR(SEARCH("$",E9)))</formula>
    </cfRule>
    <cfRule type="containsText" dxfId="63" priority="264" operator="containsText" text="X">
      <formula>NOT(ISERROR(SEARCH("X",E9)))</formula>
    </cfRule>
    <cfRule type="containsText" dxfId="62" priority="265" operator="containsText" text="V">
      <formula>NOT(ISERROR(SEARCH("V",E9)))</formula>
    </cfRule>
  </conditionalFormatting>
  <conditionalFormatting sqref="E15">
    <cfRule type="containsText" dxfId="61" priority="238" operator="containsText" text="ל.ר.">
      <formula>NOT(ISERROR(SEARCH("ל.ר.",E15)))</formula>
    </cfRule>
    <cfRule type="containsText" dxfId="60" priority="239" operator="containsText" text="$">
      <formula>NOT(ISERROR(SEARCH("$",E15)))</formula>
    </cfRule>
    <cfRule type="containsText" dxfId="59" priority="240" operator="containsText" text="X">
      <formula>NOT(ISERROR(SEARCH("X",E15)))</formula>
    </cfRule>
    <cfRule type="containsText" dxfId="58" priority="241" operator="containsText" text="V">
      <formula>NOT(ISERROR(SEARCH("V",E15)))</formula>
    </cfRule>
  </conditionalFormatting>
  <conditionalFormatting sqref="E15">
    <cfRule type="notContainsBlanks" dxfId="57" priority="267">
      <formula>LEN(TRIM(E15))&gt;0</formula>
    </cfRule>
  </conditionalFormatting>
  <conditionalFormatting sqref="F10:G13 E10:E14 F17:H17 E21:H21">
    <cfRule type="containsText" dxfId="56" priority="190" operator="containsText" text="V">
      <formula>NOT(ISERROR(SEARCH("V",E10)))</formula>
    </cfRule>
    <cfRule type="expression" dxfId="55" priority="191">
      <formula>E10="ל.ר."</formula>
    </cfRule>
    <cfRule type="containsText" dxfId="54" priority="192" operator="containsText" text="X">
      <formula>NOT(ISERROR(SEARCH("X",E10)))</formula>
    </cfRule>
    <cfRule type="notContainsBlanks" dxfId="53" priority="193">
      <formula>LEN(TRIM(E10))&gt;0</formula>
    </cfRule>
  </conditionalFormatting>
  <conditionalFormatting sqref="F23:F26 G25:H25 E25:E34 F28:F34 G34 G26 E23:G24 G28:G32 E41:G41">
    <cfRule type="containsText" dxfId="52" priority="178" operator="containsText" text="V">
      <formula>NOT(ISERROR(SEARCH("V",E23)))</formula>
    </cfRule>
    <cfRule type="expression" dxfId="51" priority="179">
      <formula>E23="ל.ר."</formula>
    </cfRule>
    <cfRule type="containsText" dxfId="50" priority="180" operator="containsText" text="X">
      <formula>NOT(ISERROR(SEARCH("X",E23)))</formula>
    </cfRule>
    <cfRule type="notContainsBlanks" dxfId="49" priority="181">
      <formula>LEN(TRIM(E23))&gt;0</formula>
    </cfRule>
  </conditionalFormatting>
  <conditionalFormatting sqref="G33 F27:H27">
    <cfRule type="containsText" dxfId="48" priority="65" operator="containsText" text="V">
      <formula>NOT(ISERROR(SEARCH("V",F27)))</formula>
    </cfRule>
    <cfRule type="expression" dxfId="47" priority="66">
      <formula>F27="ל.ר."</formula>
    </cfRule>
    <cfRule type="containsText" dxfId="46" priority="67" operator="containsText" text="X">
      <formula>NOT(ISERROR(SEARCH("X",F27)))</formula>
    </cfRule>
    <cfRule type="notContainsBlanks" dxfId="45" priority="68">
      <formula>LEN(TRIM(F27))&gt;0</formula>
    </cfRule>
  </conditionalFormatting>
  <conditionalFormatting sqref="F14:H14">
    <cfRule type="containsText" dxfId="44" priority="77" operator="containsText" text="V">
      <formula>NOT(ISERROR(SEARCH("V",F14)))</formula>
    </cfRule>
    <cfRule type="expression" dxfId="43" priority="78">
      <formula>F14="ל.ר."</formula>
    </cfRule>
    <cfRule type="containsText" dxfId="42" priority="79" operator="containsText" text="X">
      <formula>NOT(ISERROR(SEARCH("X",F14)))</formula>
    </cfRule>
    <cfRule type="notContainsBlanks" dxfId="41" priority="80">
      <formula>LEN(TRIM(F14))&gt;0</formula>
    </cfRule>
  </conditionalFormatting>
  <conditionalFormatting sqref="E17 E16:H16">
    <cfRule type="containsText" dxfId="40" priority="73" operator="containsText" text="V">
      <formula>NOT(ISERROR(SEARCH("V",E16)))</formula>
    </cfRule>
    <cfRule type="expression" dxfId="39" priority="74">
      <formula>E16="ל.ר."</formula>
    </cfRule>
    <cfRule type="containsText" dxfId="38" priority="75" operator="containsText" text="X">
      <formula>NOT(ISERROR(SEARCH("X",E16)))</formula>
    </cfRule>
    <cfRule type="notContainsBlanks" dxfId="37" priority="76">
      <formula>LEN(TRIM(E16))&gt;0</formula>
    </cfRule>
  </conditionalFormatting>
  <conditionalFormatting sqref="H41 H26 H28 H30:H34">
    <cfRule type="containsText" dxfId="36" priority="21" operator="containsText" text="V">
      <formula>NOT(ISERROR(SEARCH("V",H26)))</formula>
    </cfRule>
    <cfRule type="expression" dxfId="35" priority="22">
      <formula>H26="ל.ר."</formula>
    </cfRule>
    <cfRule type="containsText" dxfId="34" priority="23" operator="containsText" text="X">
      <formula>NOT(ISERROR(SEARCH("X",H26)))</formula>
    </cfRule>
    <cfRule type="notContainsBlanks" dxfId="33" priority="24">
      <formula>LEN(TRIM(H26))&gt;0</formula>
    </cfRule>
  </conditionalFormatting>
  <conditionalFormatting sqref="H10:H13">
    <cfRule type="containsText" dxfId="32" priority="49" operator="containsText" text="V">
      <formula>NOT(ISERROR(SEARCH("V",H10)))</formula>
    </cfRule>
    <cfRule type="expression" dxfId="31" priority="50">
      <formula>H10="ל.ר."</formula>
    </cfRule>
    <cfRule type="containsText" dxfId="30" priority="51" operator="containsText" text="X">
      <formula>NOT(ISERROR(SEARCH("X",H10)))</formula>
    </cfRule>
    <cfRule type="notContainsBlanks" dxfId="29" priority="52">
      <formula>LEN(TRIM(H10))&gt;0</formula>
    </cfRule>
  </conditionalFormatting>
  <conditionalFormatting sqref="H22">
    <cfRule type="containsText" dxfId="28" priority="33" operator="containsText" text="ל.ר.">
      <formula>NOT(ISERROR(SEARCH("ל.ר.",H22)))</formula>
    </cfRule>
    <cfRule type="containsText" dxfId="27" priority="34" operator="containsText" text="$">
      <formula>NOT(ISERROR(SEARCH("$",H22)))</formula>
    </cfRule>
    <cfRule type="containsText" dxfId="26" priority="35" operator="containsText" text="X">
      <formula>NOT(ISERROR(SEARCH("X",H22)))</formula>
    </cfRule>
    <cfRule type="containsText" dxfId="25" priority="36" operator="containsText" text="V">
      <formula>NOT(ISERROR(SEARCH("V",H22)))</formula>
    </cfRule>
  </conditionalFormatting>
  <conditionalFormatting sqref="H23:H24">
    <cfRule type="containsText" dxfId="24" priority="29" operator="containsText" text="V">
      <formula>NOT(ISERROR(SEARCH("V",H23)))</formula>
    </cfRule>
    <cfRule type="expression" dxfId="23" priority="30">
      <formula>H23="ל.ר."</formula>
    </cfRule>
    <cfRule type="containsText" dxfId="22" priority="31" operator="containsText" text="X">
      <formula>NOT(ISERROR(SEARCH("X",H23)))</formula>
    </cfRule>
    <cfRule type="notContainsBlanks" dxfId="21" priority="32">
      <formula>LEN(TRIM(H23))&gt;0</formula>
    </cfRule>
  </conditionalFormatting>
  <conditionalFormatting sqref="H29">
    <cfRule type="containsText" dxfId="20" priority="17" operator="containsText" text="V">
      <formula>NOT(ISERROR(SEARCH("V",H29)))</formula>
    </cfRule>
    <cfRule type="expression" dxfId="19" priority="18">
      <formula>H29="ל.ר."</formula>
    </cfRule>
    <cfRule type="containsText" dxfId="18" priority="19" operator="containsText" text="X">
      <formula>NOT(ISERROR(SEARCH("X",H29)))</formula>
    </cfRule>
    <cfRule type="notContainsBlanks" dxfId="17" priority="20">
      <formula>LEN(TRIM(H29))&gt;0</formula>
    </cfRule>
  </conditionalFormatting>
  <conditionalFormatting sqref="E35">
    <cfRule type="containsText" dxfId="16" priority="13" operator="containsText" text="ל.ר.">
      <formula>NOT(ISERROR(SEARCH("ל.ר.",E35)))</formula>
    </cfRule>
    <cfRule type="containsText" dxfId="15" priority="14" operator="containsText" text="$">
      <formula>NOT(ISERROR(SEARCH("$",E35)))</formula>
    </cfRule>
    <cfRule type="containsText" dxfId="14" priority="15" operator="containsText" text="X">
      <formula>NOT(ISERROR(SEARCH("X",E35)))</formula>
    </cfRule>
    <cfRule type="containsText" dxfId="13" priority="16" operator="containsText" text="V">
      <formula>NOT(ISERROR(SEARCH("V",E35)))</formula>
    </cfRule>
  </conditionalFormatting>
  <conditionalFormatting sqref="E36:G40">
    <cfRule type="containsText" dxfId="12" priority="9" operator="containsText" text="V">
      <formula>NOT(ISERROR(SEARCH("V",E36)))</formula>
    </cfRule>
    <cfRule type="expression" dxfId="11" priority="10">
      <formula>E36="ל.ר."</formula>
    </cfRule>
    <cfRule type="containsText" dxfId="10" priority="11" operator="containsText" text="X">
      <formula>NOT(ISERROR(SEARCH("X",E36)))</formula>
    </cfRule>
    <cfRule type="notContainsBlanks" dxfId="9" priority="12">
      <formula>LEN(TRIM(E36))&gt;0</formula>
    </cfRule>
  </conditionalFormatting>
  <conditionalFormatting sqref="H36:H40">
    <cfRule type="containsText" dxfId="8" priority="5" operator="containsText" text="V">
      <formula>NOT(ISERROR(SEARCH("V",H36)))</formula>
    </cfRule>
    <cfRule type="expression" dxfId="7" priority="6">
      <formula>H36="ל.ר."</formula>
    </cfRule>
    <cfRule type="containsText" dxfId="6" priority="7" operator="containsText" text="X">
      <formula>NOT(ISERROR(SEARCH("X",H36)))</formula>
    </cfRule>
    <cfRule type="notContainsBlanks" dxfId="5" priority="8">
      <formula>LEN(TRIM(H36))&gt;0</formula>
    </cfRule>
  </conditionalFormatting>
  <conditionalFormatting sqref="E18:H20">
    <cfRule type="containsText" dxfId="4" priority="1" operator="containsText" text="V">
      <formula>NOT(ISERROR(SEARCH("V",E18)))</formula>
    </cfRule>
    <cfRule type="expression" dxfId="3" priority="2">
      <formula>E18="ל.ר."</formula>
    </cfRule>
    <cfRule type="containsText" dxfId="2" priority="3" operator="containsText" text="X">
      <formula>NOT(ISERROR(SEARCH("X",E18)))</formula>
    </cfRule>
    <cfRule type="notContainsBlanks" dxfId="1" priority="4">
      <formula>LEN(TRIM(E18))&gt;0</formula>
    </cfRule>
  </conditionalFormatting>
  <dataValidations count="1">
    <dataValidation allowBlank="1" showInputMessage="1" sqref="H25 H40 H16 H14 H27 F10:G14 E9:E17 F16:G17 E18:G19 E21:G42"/>
  </dataValidations>
  <pageMargins left="0.7" right="0.7" top="0.75" bottom="0.75" header="0.3" footer="0.3"/>
  <pageSetup paperSize="9" scale="62" orientation="portrait" r:id="rId1"/>
  <colBreaks count="1" manualBreakCount="1">
    <brk id="4" max="5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4"/>
  <sheetViews>
    <sheetView rightToLeft="1" zoomScale="85" zoomScaleNormal="85" workbookViewId="0">
      <selection activeCell="C5" sqref="C5"/>
    </sheetView>
  </sheetViews>
  <sheetFormatPr defaultColWidth="9" defaultRowHeight="15.5" x14ac:dyDescent="0.35"/>
  <cols>
    <col min="1" max="1" width="9" style="1" customWidth="1"/>
    <col min="2" max="2" width="8.25" style="1" customWidth="1"/>
    <col min="3" max="3" width="72.58203125" style="1" customWidth="1"/>
    <col min="4" max="4" width="7.83203125" style="1" customWidth="1"/>
    <col min="5" max="5" width="10.58203125" style="1" customWidth="1"/>
    <col min="6" max="6" width="9.75" style="1" bestFit="1" customWidth="1"/>
    <col min="7" max="7" width="11.25" style="1" customWidth="1"/>
    <col min="8" max="8" width="7.83203125" style="1" bestFit="1" customWidth="1"/>
    <col min="9" max="9" width="10.83203125" style="1" customWidth="1"/>
    <col min="10" max="10" width="10" style="1" customWidth="1"/>
    <col min="11" max="11" width="11" style="1" customWidth="1"/>
    <col min="12" max="12" width="11.33203125" style="1" customWidth="1"/>
    <col min="13" max="16384" width="9" style="1"/>
  </cols>
  <sheetData>
    <row r="1" spans="1:31" ht="16.5" customHeight="1" x14ac:dyDescent="0.35">
      <c r="A1" s="206" t="s">
        <v>15</v>
      </c>
      <c r="B1" s="213" t="s">
        <v>23</v>
      </c>
      <c r="C1" s="213" t="s">
        <v>37</v>
      </c>
      <c r="D1" s="210" t="s">
        <v>14</v>
      </c>
      <c r="E1" s="206">
        <v>1</v>
      </c>
      <c r="F1" s="207"/>
      <c r="G1" s="206">
        <v>2</v>
      </c>
      <c r="H1" s="207"/>
      <c r="I1" s="206">
        <v>3</v>
      </c>
      <c r="J1" s="207"/>
      <c r="K1" s="206">
        <v>4</v>
      </c>
      <c r="L1" s="207"/>
    </row>
    <row r="2" spans="1:31" ht="43.5" customHeight="1" x14ac:dyDescent="0.35">
      <c r="A2" s="219"/>
      <c r="B2" s="214"/>
      <c r="C2" s="214"/>
      <c r="D2" s="211"/>
      <c r="E2" s="208">
        <f>'תנאי סף'!E4</f>
        <v>0</v>
      </c>
      <c r="F2" s="209"/>
      <c r="G2" s="208">
        <f>'תנאי סף'!F4</f>
        <v>0</v>
      </c>
      <c r="H2" s="209"/>
      <c r="I2" s="208">
        <f>'תנאי סף'!G4</f>
        <v>0</v>
      </c>
      <c r="J2" s="209"/>
      <c r="K2" s="208">
        <f>'תנאי סף'!H4</f>
        <v>0</v>
      </c>
      <c r="L2" s="209"/>
    </row>
    <row r="3" spans="1:31" ht="16.5" customHeight="1" thickBot="1" x14ac:dyDescent="0.4">
      <c r="A3" s="220"/>
      <c r="B3" s="215"/>
      <c r="C3" s="215"/>
      <c r="D3" s="212"/>
      <c r="E3" s="149" t="s">
        <v>41</v>
      </c>
      <c r="F3" s="101" t="s">
        <v>8</v>
      </c>
      <c r="G3" s="149" t="s">
        <v>41</v>
      </c>
      <c r="H3" s="101" t="s">
        <v>8</v>
      </c>
      <c r="I3" s="149" t="s">
        <v>41</v>
      </c>
      <c r="J3" s="101" t="s">
        <v>8</v>
      </c>
      <c r="K3" s="149" t="s">
        <v>41</v>
      </c>
      <c r="L3" s="101" t="s">
        <v>8</v>
      </c>
    </row>
    <row r="4" spans="1:31" ht="102" customHeight="1" thickBot="1" x14ac:dyDescent="0.4">
      <c r="A4" s="222" t="s">
        <v>89</v>
      </c>
      <c r="B4" s="163" t="s">
        <v>149</v>
      </c>
      <c r="C4" s="156" t="s">
        <v>151</v>
      </c>
      <c r="D4" s="99">
        <v>0.1</v>
      </c>
      <c r="E4" s="161" t="s">
        <v>126</v>
      </c>
      <c r="F4" s="96">
        <f>'פירוט ניסיון - מציע ומנהל הפקה'!G18</f>
        <v>0</v>
      </c>
      <c r="G4" s="102" t="s">
        <v>126</v>
      </c>
      <c r="H4" s="96">
        <f>'פירוט ניסיון - מציע ומנהל הפקה'!P18</f>
        <v>0</v>
      </c>
      <c r="I4" s="102" t="s">
        <v>126</v>
      </c>
      <c r="J4" s="96">
        <f>'פירוט ניסיון - מציע ומנהל הפקה'!Y18</f>
        <v>0</v>
      </c>
      <c r="K4" s="102" t="s">
        <v>126</v>
      </c>
      <c r="L4" s="96">
        <f>'פירוט ניסיון - מציע ומנהל הפקה'!AH18</f>
        <v>0</v>
      </c>
    </row>
    <row r="5" spans="1:31" ht="99" customHeight="1" x14ac:dyDescent="0.35">
      <c r="A5" s="221"/>
      <c r="B5" s="164" t="s">
        <v>150</v>
      </c>
      <c r="C5" s="157" t="s">
        <v>154</v>
      </c>
      <c r="D5" s="154">
        <v>0.2</v>
      </c>
      <c r="E5" s="161" t="s">
        <v>126</v>
      </c>
      <c r="F5" s="155">
        <f>'פירוט ניסיון - מציע ומנהל הפקה'!F41</f>
        <v>0</v>
      </c>
      <c r="G5" s="102" t="s">
        <v>126</v>
      </c>
      <c r="H5" s="155">
        <f>'פירוט ניסיון - מציע ומנהל הפקה'!O41</f>
        <v>0</v>
      </c>
      <c r="I5" s="102" t="s">
        <v>126</v>
      </c>
      <c r="J5" s="155">
        <f>'פירוט ניסיון - מציע ומנהל הפקה'!X41</f>
        <v>0</v>
      </c>
      <c r="K5" s="102" t="s">
        <v>126</v>
      </c>
      <c r="L5" s="155">
        <f>'פירוט ניסיון - מציע ומנהל הפקה'!AG41</f>
        <v>0</v>
      </c>
    </row>
    <row r="6" spans="1:31" ht="101.25" customHeight="1" x14ac:dyDescent="0.35">
      <c r="A6" s="167" t="s">
        <v>93</v>
      </c>
      <c r="B6" s="163" t="s">
        <v>95</v>
      </c>
      <c r="C6" s="169" t="s">
        <v>156</v>
      </c>
      <c r="D6" s="100">
        <v>0.15</v>
      </c>
      <c r="E6" s="162" t="s">
        <v>126</v>
      </c>
      <c r="F6" s="97">
        <f>'פירוט ניסיון - מציע ומנהל הפקה'!G60</f>
        <v>0</v>
      </c>
      <c r="G6" s="162" t="s">
        <v>126</v>
      </c>
      <c r="H6" s="97">
        <f>'פירוט ניסיון - מציע ומנהל הפקה'!P60</f>
        <v>0</v>
      </c>
      <c r="I6" s="162" t="s">
        <v>126</v>
      </c>
      <c r="J6" s="97">
        <f>'פירוט ניסיון - מציע ומנהל הפקה'!Y60</f>
        <v>0</v>
      </c>
      <c r="K6" s="162" t="s">
        <v>126</v>
      </c>
      <c r="L6" s="97">
        <f>'פירוט ניסיון - מציע ומנהל הפקה'!AH60</f>
        <v>0</v>
      </c>
    </row>
    <row r="7" spans="1:31" ht="51.75" customHeight="1" x14ac:dyDescent="0.35">
      <c r="A7" s="221" t="s">
        <v>94</v>
      </c>
      <c r="B7" s="165" t="s">
        <v>123</v>
      </c>
      <c r="C7" s="174" t="s">
        <v>160</v>
      </c>
      <c r="D7" s="76">
        <v>0.06</v>
      </c>
      <c r="E7" s="159">
        <v>0</v>
      </c>
      <c r="F7" s="160">
        <f>IFERROR(MIN(E7*1.5,6),0)</f>
        <v>0</v>
      </c>
      <c r="G7" s="159">
        <v>0</v>
      </c>
      <c r="H7" s="160">
        <f t="shared" ref="H7:H8" si="0">IFERROR(MIN(G7*1.5,6),0)</f>
        <v>0</v>
      </c>
      <c r="I7" s="159">
        <v>0</v>
      </c>
      <c r="J7" s="160">
        <f t="shared" ref="J7:J8" si="1">IFERROR(MIN(I7*1.5,6),0)</f>
        <v>0</v>
      </c>
      <c r="K7" s="159">
        <v>0</v>
      </c>
      <c r="L7" s="160">
        <f t="shared" ref="L7:L8" si="2">IFERROR(MIN(K7*1.5,6),0)</f>
        <v>0</v>
      </c>
    </row>
    <row r="8" spans="1:31" ht="48.75" customHeight="1" x14ac:dyDescent="0.35">
      <c r="A8" s="221"/>
      <c r="B8" s="165" t="s">
        <v>124</v>
      </c>
      <c r="C8" s="169" t="s">
        <v>161</v>
      </c>
      <c r="D8" s="100">
        <v>0.06</v>
      </c>
      <c r="E8" s="159">
        <v>0</v>
      </c>
      <c r="F8" s="160">
        <f>IFERROR(MIN(E8*1.5,6),0)</f>
        <v>0</v>
      </c>
      <c r="G8" s="159">
        <v>0</v>
      </c>
      <c r="H8" s="160">
        <f t="shared" si="0"/>
        <v>0</v>
      </c>
      <c r="I8" s="159">
        <v>0</v>
      </c>
      <c r="J8" s="160">
        <f t="shared" si="1"/>
        <v>0</v>
      </c>
      <c r="K8" s="159">
        <v>0</v>
      </c>
      <c r="L8" s="160">
        <f t="shared" si="2"/>
        <v>0</v>
      </c>
    </row>
    <row r="9" spans="1:31" ht="24.75" customHeight="1" thickBot="1" x14ac:dyDescent="0.4">
      <c r="A9" s="221"/>
      <c r="B9" s="166" t="s">
        <v>43</v>
      </c>
      <c r="C9" s="173" t="s">
        <v>157</v>
      </c>
      <c r="D9" s="75">
        <v>0.03</v>
      </c>
      <c r="E9" s="103" t="s">
        <v>130</v>
      </c>
      <c r="F9" s="98">
        <f>IF(E9="דוקטור",3,0)</f>
        <v>0</v>
      </c>
      <c r="G9" s="103" t="s">
        <v>130</v>
      </c>
      <c r="H9" s="98">
        <f>IF(G9="דוקטור",3,0)</f>
        <v>0</v>
      </c>
      <c r="I9" s="103" t="s">
        <v>130</v>
      </c>
      <c r="J9" s="98">
        <f>IF(I9="דוקטור",3,0)</f>
        <v>0</v>
      </c>
      <c r="K9" s="103" t="s">
        <v>130</v>
      </c>
      <c r="L9" s="98">
        <f>IF(K9="דוקטור",3,0)</f>
        <v>0</v>
      </c>
    </row>
    <row r="10" spans="1:31" ht="57.75" customHeight="1" thickBot="1" x14ac:dyDescent="0.4">
      <c r="A10" s="167" t="s">
        <v>28</v>
      </c>
      <c r="B10" s="166" t="s">
        <v>38</v>
      </c>
      <c r="C10" s="48" t="s">
        <v>104</v>
      </c>
      <c r="D10" s="75">
        <v>0.2</v>
      </c>
      <c r="E10" s="104" t="s">
        <v>42</v>
      </c>
      <c r="F10" s="105">
        <f>'התכנית המוצעת'!F7*2</f>
        <v>0</v>
      </c>
      <c r="G10" s="104" t="s">
        <v>42</v>
      </c>
      <c r="H10" s="105">
        <f>'התכנית המוצעת'!I7*2</f>
        <v>0</v>
      </c>
      <c r="I10" s="104" t="s">
        <v>42</v>
      </c>
      <c r="J10" s="105">
        <f>'התכנית המוצעת'!L7*2</f>
        <v>0</v>
      </c>
      <c r="K10" s="104" t="s">
        <v>42</v>
      </c>
      <c r="L10" s="105">
        <f>'התכנית המוצעת'!O7*2</f>
        <v>0</v>
      </c>
    </row>
    <row r="11" spans="1:31" s="14" customFormat="1" ht="28.5" thickBot="1" x14ac:dyDescent="0.4">
      <c r="A11" s="168" t="s">
        <v>18</v>
      </c>
      <c r="B11" s="165" t="s">
        <v>39</v>
      </c>
      <c r="C11" s="48" t="s">
        <v>103</v>
      </c>
      <c r="D11" s="76">
        <v>0.2</v>
      </c>
      <c r="E11" s="106" t="s">
        <v>49</v>
      </c>
      <c r="F11" s="105">
        <f>ראיון!E13*2</f>
        <v>0</v>
      </c>
      <c r="G11" s="106" t="s">
        <v>49</v>
      </c>
      <c r="H11" s="105">
        <f>ראיון!H13*2</f>
        <v>0</v>
      </c>
      <c r="I11" s="106" t="s">
        <v>49</v>
      </c>
      <c r="J11" s="105">
        <f>ראיון!K13*2</f>
        <v>0</v>
      </c>
      <c r="K11" s="106" t="s">
        <v>49</v>
      </c>
      <c r="L11" s="105">
        <f>ראיון!N13*2</f>
        <v>0</v>
      </c>
      <c r="M11" s="1"/>
      <c r="N11" s="1"/>
      <c r="O11" s="1"/>
      <c r="P11" s="1"/>
      <c r="Q11" s="1"/>
      <c r="R11" s="1"/>
      <c r="S11" s="1"/>
      <c r="T11" s="1"/>
      <c r="U11" s="1"/>
      <c r="V11" s="1"/>
      <c r="W11" s="1"/>
      <c r="X11" s="1"/>
      <c r="Y11" s="1"/>
      <c r="Z11" s="1"/>
      <c r="AA11" s="1"/>
      <c r="AB11" s="1"/>
      <c r="AC11" s="1"/>
      <c r="AD11" s="1"/>
      <c r="AE11" s="1"/>
    </row>
    <row r="12" spans="1:31" ht="27.75" customHeight="1" thickBot="1" x14ac:dyDescent="0.4">
      <c r="A12" s="216" t="s">
        <v>10</v>
      </c>
      <c r="B12" s="217"/>
      <c r="C12" s="218"/>
      <c r="D12" s="178">
        <f>SUM(D4:D11)</f>
        <v>1</v>
      </c>
      <c r="E12" s="204">
        <f>SUM(F$4:F$11)</f>
        <v>0</v>
      </c>
      <c r="F12" s="205"/>
      <c r="G12" s="204">
        <f>SUM(H$4:H$11)</f>
        <v>0</v>
      </c>
      <c r="H12" s="205"/>
      <c r="I12" s="204">
        <f>SUM(J$4:J$11)</f>
        <v>0</v>
      </c>
      <c r="J12" s="205"/>
      <c r="K12" s="204">
        <f>SUM(L$4:L$11)</f>
        <v>0</v>
      </c>
      <c r="L12" s="205"/>
    </row>
    <row r="13" spans="1:31" ht="20.5" x14ac:dyDescent="0.45">
      <c r="B13" s="36"/>
      <c r="C13" s="179" t="s">
        <v>168</v>
      </c>
      <c r="D13" s="179">
        <v>75</v>
      </c>
      <c r="E13" s="202" t="str">
        <f>IF(E12&gt;=$D$13,"V","X")</f>
        <v>X</v>
      </c>
      <c r="F13" s="203"/>
      <c r="G13" s="202" t="str">
        <f t="shared" ref="G13" si="3">IF(G12&gt;=$D$13,"V","X")</f>
        <v>X</v>
      </c>
      <c r="H13" s="203"/>
      <c r="I13" s="202" t="str">
        <f t="shared" ref="I13" si="4">IF(I12&gt;=$D$13,"V","X")</f>
        <v>X</v>
      </c>
      <c r="J13" s="203"/>
      <c r="K13" s="202" t="str">
        <f t="shared" ref="K13" si="5">IF(K12&gt;=$D$13,"V","X")</f>
        <v>X</v>
      </c>
      <c r="L13" s="203"/>
    </row>
    <row r="14" spans="1:31" ht="20.5" x14ac:dyDescent="0.45">
      <c r="C14" s="180" t="s">
        <v>169</v>
      </c>
      <c r="D14" s="180">
        <v>65</v>
      </c>
      <c r="E14" s="202" t="str">
        <f>IF(E12&gt;=$D$14,"V","X")</f>
        <v>X</v>
      </c>
      <c r="F14" s="203"/>
      <c r="G14" s="202" t="str">
        <f t="shared" ref="G14" si="6">IF(G12&gt;=$D$14,"V","X")</f>
        <v>X</v>
      </c>
      <c r="H14" s="203"/>
      <c r="I14" s="202" t="str">
        <f t="shared" ref="I14" si="7">IF(I12&gt;=$D$14,"V","X")</f>
        <v>X</v>
      </c>
      <c r="J14" s="203"/>
      <c r="K14" s="202" t="str">
        <f t="shared" ref="K14" si="8">IF(K12&gt;=$D$14,"V","X")</f>
        <v>X</v>
      </c>
      <c r="L14" s="203"/>
    </row>
    <row r="17" spans="4:4" x14ac:dyDescent="0.35">
      <c r="D17" s="3"/>
    </row>
    <row r="33" spans="1:1" x14ac:dyDescent="0.35">
      <c r="A33" s="1" t="s">
        <v>16</v>
      </c>
    </row>
    <row r="34" spans="1:1" x14ac:dyDescent="0.35">
      <c r="A34" s="1" t="s">
        <v>17</v>
      </c>
    </row>
  </sheetData>
  <mergeCells count="27">
    <mergeCell ref="C1:C3"/>
    <mergeCell ref="A12:C12"/>
    <mergeCell ref="A1:A3"/>
    <mergeCell ref="I1:J1"/>
    <mergeCell ref="G2:H2"/>
    <mergeCell ref="I2:J2"/>
    <mergeCell ref="A7:A9"/>
    <mergeCell ref="B1:B3"/>
    <mergeCell ref="E2:F2"/>
    <mergeCell ref="A4:A5"/>
    <mergeCell ref="E12:F12"/>
    <mergeCell ref="K12:L12"/>
    <mergeCell ref="I12:J12"/>
    <mergeCell ref="K1:L1"/>
    <mergeCell ref="K2:L2"/>
    <mergeCell ref="D1:D3"/>
    <mergeCell ref="E1:F1"/>
    <mergeCell ref="G1:H1"/>
    <mergeCell ref="G12:H12"/>
    <mergeCell ref="E13:F13"/>
    <mergeCell ref="E14:F14"/>
    <mergeCell ref="G13:H13"/>
    <mergeCell ref="I13:J13"/>
    <mergeCell ref="K13:L13"/>
    <mergeCell ref="G14:H14"/>
    <mergeCell ref="I14:J14"/>
    <mergeCell ref="K14:L14"/>
  </mergeCells>
  <dataValidations count="2">
    <dataValidation type="whole" allowBlank="1" showInputMessage="1" showErrorMessage="1" sqref="I7:I8 K7:K8 G7:G8 E7:E8">
      <formula1>0</formula1>
      <formula2>10</formula2>
    </dataValidation>
    <dataValidation type="list" allowBlank="1" showInputMessage="1" showErrorMessage="1" sqref="E9 G9 I9 K9">
      <formula1>"דוקטור, אחר"</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63"/>
  <sheetViews>
    <sheetView rightToLeft="1" zoomScaleNormal="100" workbookViewId="0">
      <selection activeCell="C4" sqref="C4"/>
    </sheetView>
  </sheetViews>
  <sheetFormatPr defaultColWidth="9" defaultRowHeight="14" x14ac:dyDescent="0.3"/>
  <cols>
    <col min="1" max="1" width="13" style="82" customWidth="1"/>
    <col min="2" max="2" width="7.83203125" style="82" customWidth="1"/>
    <col min="3" max="3" width="8" style="82" customWidth="1"/>
    <col min="4" max="4" width="9" style="82"/>
    <col min="5" max="5" width="8.83203125" style="82" customWidth="1"/>
    <col min="6" max="6" width="9.58203125" style="82" customWidth="1"/>
    <col min="7" max="7" width="10.33203125" style="82" customWidth="1"/>
    <col min="8" max="8" width="8.58203125" style="82" customWidth="1"/>
    <col min="9" max="16384" width="9" style="82"/>
  </cols>
  <sheetData>
    <row r="1" spans="1:35" ht="25.5" customHeight="1" x14ac:dyDescent="0.3">
      <c r="A1" s="235" t="s">
        <v>114</v>
      </c>
      <c r="B1" s="236"/>
      <c r="C1" s="236"/>
      <c r="D1" s="236"/>
      <c r="E1" s="236"/>
      <c r="F1" s="236"/>
      <c r="G1" s="236"/>
      <c r="H1" s="237"/>
      <c r="J1" s="235" t="s">
        <v>127</v>
      </c>
      <c r="K1" s="236"/>
      <c r="L1" s="236"/>
      <c r="M1" s="236"/>
      <c r="N1" s="236"/>
      <c r="O1" s="236"/>
      <c r="P1" s="236"/>
      <c r="Q1" s="237"/>
      <c r="S1" s="235" t="s">
        <v>128</v>
      </c>
      <c r="T1" s="236"/>
      <c r="U1" s="236"/>
      <c r="V1" s="236"/>
      <c r="W1" s="236"/>
      <c r="X1" s="236"/>
      <c r="Y1" s="236"/>
      <c r="Z1" s="237"/>
      <c r="AB1" s="235" t="s">
        <v>129</v>
      </c>
      <c r="AC1" s="236"/>
      <c r="AD1" s="236"/>
      <c r="AE1" s="236"/>
      <c r="AF1" s="236"/>
      <c r="AG1" s="236"/>
      <c r="AH1" s="236"/>
      <c r="AI1" s="237"/>
    </row>
    <row r="2" spans="1:35" ht="24.75" customHeight="1" thickBot="1" x14ac:dyDescent="0.35">
      <c r="A2" s="238" t="s">
        <v>152</v>
      </c>
      <c r="B2" s="239"/>
      <c r="C2" s="239"/>
      <c r="D2" s="239"/>
      <c r="E2" s="239"/>
      <c r="F2" s="239"/>
      <c r="G2" s="239"/>
      <c r="H2" s="114"/>
      <c r="J2" s="238" t="s">
        <v>152</v>
      </c>
      <c r="K2" s="239"/>
      <c r="L2" s="239"/>
      <c r="M2" s="239"/>
      <c r="N2" s="239"/>
      <c r="O2" s="239"/>
      <c r="P2" s="239"/>
      <c r="Q2" s="114"/>
      <c r="S2" s="238" t="s">
        <v>152</v>
      </c>
      <c r="T2" s="239"/>
      <c r="U2" s="239"/>
      <c r="V2" s="239"/>
      <c r="W2" s="239"/>
      <c r="X2" s="239"/>
      <c r="Y2" s="239"/>
      <c r="Z2" s="114"/>
      <c r="AB2" s="238" t="s">
        <v>152</v>
      </c>
      <c r="AC2" s="239"/>
      <c r="AD2" s="239"/>
      <c r="AE2" s="239"/>
      <c r="AF2" s="239"/>
      <c r="AG2" s="239"/>
      <c r="AH2" s="239"/>
      <c r="AI2" s="114"/>
    </row>
    <row r="3" spans="1:35" ht="44.25" customHeight="1" x14ac:dyDescent="0.3">
      <c r="A3" s="85" t="s">
        <v>113</v>
      </c>
      <c r="B3" s="84" t="s">
        <v>112</v>
      </c>
      <c r="C3" s="86" t="s">
        <v>116</v>
      </c>
      <c r="D3" s="84" t="s">
        <v>117</v>
      </c>
      <c r="E3" s="233" t="s">
        <v>118</v>
      </c>
      <c r="F3" s="84" t="s">
        <v>115</v>
      </c>
      <c r="G3" s="223" t="s">
        <v>118</v>
      </c>
      <c r="H3" s="114"/>
      <c r="J3" s="85" t="s">
        <v>113</v>
      </c>
      <c r="K3" s="84" t="s">
        <v>112</v>
      </c>
      <c r="L3" s="86" t="s">
        <v>116</v>
      </c>
      <c r="M3" s="84" t="s">
        <v>117</v>
      </c>
      <c r="N3" s="233" t="s">
        <v>118</v>
      </c>
      <c r="O3" s="84" t="s">
        <v>115</v>
      </c>
      <c r="P3" s="223" t="s">
        <v>118</v>
      </c>
      <c r="Q3" s="114"/>
      <c r="S3" s="85" t="s">
        <v>113</v>
      </c>
      <c r="T3" s="84" t="s">
        <v>112</v>
      </c>
      <c r="U3" s="86" t="s">
        <v>116</v>
      </c>
      <c r="V3" s="84" t="s">
        <v>117</v>
      </c>
      <c r="W3" s="233" t="s">
        <v>118</v>
      </c>
      <c r="X3" s="84" t="s">
        <v>115</v>
      </c>
      <c r="Y3" s="223" t="s">
        <v>118</v>
      </c>
      <c r="Z3" s="114"/>
      <c r="AB3" s="85" t="s">
        <v>113</v>
      </c>
      <c r="AC3" s="84" t="s">
        <v>112</v>
      </c>
      <c r="AD3" s="86" t="s">
        <v>116</v>
      </c>
      <c r="AE3" s="84" t="s">
        <v>117</v>
      </c>
      <c r="AF3" s="233" t="s">
        <v>118</v>
      </c>
      <c r="AG3" s="84" t="s">
        <v>115</v>
      </c>
      <c r="AH3" s="223" t="s">
        <v>118</v>
      </c>
      <c r="AI3" s="114"/>
    </row>
    <row r="4" spans="1:35" x14ac:dyDescent="0.3">
      <c r="A4" s="87">
        <v>1</v>
      </c>
      <c r="B4" s="225"/>
      <c r="C4" s="150"/>
      <c r="D4" s="150"/>
      <c r="E4" s="234"/>
      <c r="F4" s="88"/>
      <c r="G4" s="224"/>
      <c r="H4" s="114"/>
      <c r="J4" s="87">
        <v>1</v>
      </c>
      <c r="K4" s="225"/>
      <c r="L4" s="152"/>
      <c r="M4" s="152"/>
      <c r="N4" s="234"/>
      <c r="O4" s="88"/>
      <c r="P4" s="224"/>
      <c r="Q4" s="114"/>
      <c r="S4" s="87">
        <v>1</v>
      </c>
      <c r="T4" s="225"/>
      <c r="U4" s="152"/>
      <c r="V4" s="152"/>
      <c r="W4" s="234"/>
      <c r="X4" s="88"/>
      <c r="Y4" s="224"/>
      <c r="Z4" s="114"/>
      <c r="AB4" s="87">
        <v>1</v>
      </c>
      <c r="AC4" s="225"/>
      <c r="AD4" s="152"/>
      <c r="AE4" s="152"/>
      <c r="AF4" s="234"/>
      <c r="AG4" s="88"/>
      <c r="AH4" s="224"/>
      <c r="AI4" s="114"/>
    </row>
    <row r="5" spans="1:35" ht="14.5" thickBot="1" x14ac:dyDescent="0.35">
      <c r="A5" s="89" t="s">
        <v>111</v>
      </c>
      <c r="B5" s="226"/>
      <c r="C5" s="151" t="str">
        <f>IF(C4&gt;=500,"V","X")</f>
        <v>X</v>
      </c>
      <c r="D5" s="151" t="str">
        <f>IF(D4&gt;=3,"V","X")</f>
        <v>X</v>
      </c>
      <c r="E5" s="90">
        <f>IF(AND(C5="V",D5="V"),1,0)</f>
        <v>0</v>
      </c>
      <c r="F5" s="151" t="str">
        <f>IF(F4&gt;=2,"V","X")</f>
        <v>X</v>
      </c>
      <c r="G5" s="90">
        <f>IF(AND(F5="V",E5=1),2,0)</f>
        <v>0</v>
      </c>
      <c r="H5" s="114"/>
      <c r="J5" s="89" t="s">
        <v>111</v>
      </c>
      <c r="K5" s="226"/>
      <c r="L5" s="153" t="str">
        <f>IF(L4&gt;=500,"V","X")</f>
        <v>X</v>
      </c>
      <c r="M5" s="153" t="str">
        <f>IF(M4&gt;=3,"V","X")</f>
        <v>X</v>
      </c>
      <c r="N5" s="90">
        <f>IF(AND(L5="V",M5="V"),1,0)</f>
        <v>0</v>
      </c>
      <c r="O5" s="153" t="str">
        <f>IF(O4&gt;=2,"V","X")</f>
        <v>X</v>
      </c>
      <c r="P5" s="90">
        <f>IF(AND(O5="V",N5=1),2,N5)</f>
        <v>0</v>
      </c>
      <c r="Q5" s="114"/>
      <c r="S5" s="89" t="s">
        <v>111</v>
      </c>
      <c r="T5" s="226"/>
      <c r="U5" s="153" t="str">
        <f>IF(U4&gt;=500,"V","X")</f>
        <v>X</v>
      </c>
      <c r="V5" s="153" t="str">
        <f>IF(V4&gt;=3,"V","X")</f>
        <v>X</v>
      </c>
      <c r="W5" s="90">
        <f>IF(AND(U5="V",V5="V"),1,0)</f>
        <v>0</v>
      </c>
      <c r="X5" s="153" t="str">
        <f>IF(X4&gt;=2,"V","X")</f>
        <v>X</v>
      </c>
      <c r="Y5" s="90">
        <f>IF(AND(X5="V",W5=1),2,W5)</f>
        <v>0</v>
      </c>
      <c r="Z5" s="114"/>
      <c r="AB5" s="89" t="s">
        <v>111</v>
      </c>
      <c r="AC5" s="226"/>
      <c r="AD5" s="153" t="str">
        <f>IF(AD4&gt;=500,"V","X")</f>
        <v>X</v>
      </c>
      <c r="AE5" s="153" t="str">
        <f>IF(AE4&gt;=3,"V","X")</f>
        <v>X</v>
      </c>
      <c r="AF5" s="90">
        <f>IF(AND(AD5="V",AE5="V"),1,0)</f>
        <v>0</v>
      </c>
      <c r="AG5" s="153" t="str">
        <f>IF(AG4&gt;=2,"V","X")</f>
        <v>X</v>
      </c>
      <c r="AH5" s="90">
        <f>IF(AND(AG5="V",AF5=1),2,AF5)</f>
        <v>0</v>
      </c>
      <c r="AI5" s="114"/>
    </row>
    <row r="6" spans="1:35" ht="39" x14ac:dyDescent="0.3">
      <c r="A6" s="85" t="s">
        <v>113</v>
      </c>
      <c r="B6" s="84" t="s">
        <v>112</v>
      </c>
      <c r="C6" s="86" t="s">
        <v>116</v>
      </c>
      <c r="D6" s="84" t="s">
        <v>117</v>
      </c>
      <c r="E6" s="233" t="s">
        <v>118</v>
      </c>
      <c r="F6" s="84" t="s">
        <v>115</v>
      </c>
      <c r="G6" s="223" t="s">
        <v>118</v>
      </c>
      <c r="H6" s="114"/>
      <c r="J6" s="85" t="s">
        <v>113</v>
      </c>
      <c r="K6" s="84" t="s">
        <v>112</v>
      </c>
      <c r="L6" s="86" t="s">
        <v>116</v>
      </c>
      <c r="M6" s="84" t="s">
        <v>117</v>
      </c>
      <c r="N6" s="233" t="s">
        <v>118</v>
      </c>
      <c r="O6" s="84" t="s">
        <v>115</v>
      </c>
      <c r="P6" s="223" t="s">
        <v>118</v>
      </c>
      <c r="Q6" s="114"/>
      <c r="S6" s="85" t="s">
        <v>113</v>
      </c>
      <c r="T6" s="84" t="s">
        <v>112</v>
      </c>
      <c r="U6" s="86" t="s">
        <v>116</v>
      </c>
      <c r="V6" s="84" t="s">
        <v>117</v>
      </c>
      <c r="W6" s="233" t="s">
        <v>118</v>
      </c>
      <c r="X6" s="84" t="s">
        <v>115</v>
      </c>
      <c r="Y6" s="223" t="s">
        <v>118</v>
      </c>
      <c r="Z6" s="114"/>
      <c r="AB6" s="85" t="s">
        <v>113</v>
      </c>
      <c r="AC6" s="84" t="s">
        <v>112</v>
      </c>
      <c r="AD6" s="86" t="s">
        <v>116</v>
      </c>
      <c r="AE6" s="84" t="s">
        <v>117</v>
      </c>
      <c r="AF6" s="233" t="s">
        <v>118</v>
      </c>
      <c r="AG6" s="84" t="s">
        <v>115</v>
      </c>
      <c r="AH6" s="223" t="s">
        <v>118</v>
      </c>
      <c r="AI6" s="114"/>
    </row>
    <row r="7" spans="1:35" x14ac:dyDescent="0.3">
      <c r="A7" s="87">
        <v>1</v>
      </c>
      <c r="B7" s="225"/>
      <c r="C7" s="152"/>
      <c r="D7" s="152"/>
      <c r="E7" s="234"/>
      <c r="F7" s="88"/>
      <c r="G7" s="224"/>
      <c r="H7" s="114"/>
      <c r="J7" s="87">
        <v>2</v>
      </c>
      <c r="K7" s="225"/>
      <c r="L7" s="152"/>
      <c r="M7" s="152"/>
      <c r="N7" s="234"/>
      <c r="O7" s="88"/>
      <c r="P7" s="224"/>
      <c r="Q7" s="114"/>
      <c r="S7" s="87">
        <v>2</v>
      </c>
      <c r="T7" s="225"/>
      <c r="U7" s="152"/>
      <c r="V7" s="152"/>
      <c r="W7" s="234"/>
      <c r="X7" s="88"/>
      <c r="Y7" s="224"/>
      <c r="Z7" s="114"/>
      <c r="AB7" s="87">
        <v>2</v>
      </c>
      <c r="AC7" s="225"/>
      <c r="AD7" s="152"/>
      <c r="AE7" s="152"/>
      <c r="AF7" s="234"/>
      <c r="AG7" s="88"/>
      <c r="AH7" s="224"/>
      <c r="AI7" s="114"/>
    </row>
    <row r="8" spans="1:35" ht="14.5" thickBot="1" x14ac:dyDescent="0.35">
      <c r="A8" s="89" t="s">
        <v>111</v>
      </c>
      <c r="B8" s="226"/>
      <c r="C8" s="153" t="str">
        <f>IF(C7&gt;=500,"V","X")</f>
        <v>X</v>
      </c>
      <c r="D8" s="153" t="str">
        <f>IF(D7&gt;=3,"V","X")</f>
        <v>X</v>
      </c>
      <c r="E8" s="90">
        <f>IF(AND(C8="V",D8="V"),1,0)</f>
        <v>0</v>
      </c>
      <c r="F8" s="153" t="str">
        <f>IF(F7&gt;=2,"V","X")</f>
        <v>X</v>
      </c>
      <c r="G8" s="90">
        <f>IF(AND(F8="V",E8=1),2,0)</f>
        <v>0</v>
      </c>
      <c r="H8" s="114"/>
      <c r="J8" s="89" t="s">
        <v>111</v>
      </c>
      <c r="K8" s="226"/>
      <c r="L8" s="153" t="str">
        <f>IF(L7&gt;=500,"V","X")</f>
        <v>X</v>
      </c>
      <c r="M8" s="153" t="str">
        <f>IF(M7&gt;=3,"V","X")</f>
        <v>X</v>
      </c>
      <c r="N8" s="90">
        <f>IF(AND(L8="V",M8="V"),1,0)</f>
        <v>0</v>
      </c>
      <c r="O8" s="153" t="str">
        <f>IF(O7&gt;=2,"V","X")</f>
        <v>X</v>
      </c>
      <c r="P8" s="90">
        <f>IF(AND(O8="V",N8=1),2,N8)</f>
        <v>0</v>
      </c>
      <c r="Q8" s="114"/>
      <c r="S8" s="89" t="s">
        <v>111</v>
      </c>
      <c r="T8" s="226"/>
      <c r="U8" s="153" t="str">
        <f>IF(U7&gt;=500,"V","X")</f>
        <v>X</v>
      </c>
      <c r="V8" s="153" t="str">
        <f>IF(V7&gt;=3,"V","X")</f>
        <v>X</v>
      </c>
      <c r="W8" s="90">
        <f>IF(AND(U8="V",V8="V"),1,0)</f>
        <v>0</v>
      </c>
      <c r="X8" s="153" t="str">
        <f>IF(X7&gt;=2,"V","X")</f>
        <v>X</v>
      </c>
      <c r="Y8" s="90">
        <f>IF(AND(X8="V",W8=1),2,W8)</f>
        <v>0</v>
      </c>
      <c r="Z8" s="114"/>
      <c r="AB8" s="89" t="s">
        <v>111</v>
      </c>
      <c r="AC8" s="226"/>
      <c r="AD8" s="153" t="str">
        <f>IF(AD7&gt;=500,"V","X")</f>
        <v>X</v>
      </c>
      <c r="AE8" s="153" t="str">
        <f>IF(AE7&gt;=3,"V","X")</f>
        <v>X</v>
      </c>
      <c r="AF8" s="90">
        <f>IF(AND(AD8="V",AE8="V"),1,0)</f>
        <v>0</v>
      </c>
      <c r="AG8" s="153" t="str">
        <f>IF(AG7&gt;=2,"V","X")</f>
        <v>X</v>
      </c>
      <c r="AH8" s="90">
        <f>IF(AND(AG8="V",AF8=1),2,AF8)</f>
        <v>0</v>
      </c>
      <c r="AI8" s="114"/>
    </row>
    <row r="9" spans="1:35" ht="39" x14ac:dyDescent="0.3">
      <c r="A9" s="85" t="s">
        <v>113</v>
      </c>
      <c r="B9" s="84" t="s">
        <v>112</v>
      </c>
      <c r="C9" s="86" t="s">
        <v>116</v>
      </c>
      <c r="D9" s="84" t="s">
        <v>117</v>
      </c>
      <c r="E9" s="233" t="s">
        <v>118</v>
      </c>
      <c r="F9" s="84" t="s">
        <v>115</v>
      </c>
      <c r="G9" s="223" t="s">
        <v>118</v>
      </c>
      <c r="H9" s="114"/>
      <c r="J9" s="85" t="s">
        <v>113</v>
      </c>
      <c r="K9" s="84" t="s">
        <v>112</v>
      </c>
      <c r="L9" s="86" t="s">
        <v>116</v>
      </c>
      <c r="M9" s="84" t="s">
        <v>117</v>
      </c>
      <c r="N9" s="233" t="s">
        <v>118</v>
      </c>
      <c r="O9" s="84" t="s">
        <v>115</v>
      </c>
      <c r="P9" s="223" t="s">
        <v>118</v>
      </c>
      <c r="Q9" s="114"/>
      <c r="S9" s="85" t="s">
        <v>113</v>
      </c>
      <c r="T9" s="84" t="s">
        <v>112</v>
      </c>
      <c r="U9" s="86" t="s">
        <v>116</v>
      </c>
      <c r="V9" s="84" t="s">
        <v>117</v>
      </c>
      <c r="W9" s="233" t="s">
        <v>118</v>
      </c>
      <c r="X9" s="84" t="s">
        <v>115</v>
      </c>
      <c r="Y9" s="223" t="s">
        <v>118</v>
      </c>
      <c r="Z9" s="114"/>
      <c r="AB9" s="85" t="s">
        <v>113</v>
      </c>
      <c r="AC9" s="84" t="s">
        <v>112</v>
      </c>
      <c r="AD9" s="86" t="s">
        <v>116</v>
      </c>
      <c r="AE9" s="84" t="s">
        <v>117</v>
      </c>
      <c r="AF9" s="233" t="s">
        <v>118</v>
      </c>
      <c r="AG9" s="84" t="s">
        <v>115</v>
      </c>
      <c r="AH9" s="223" t="s">
        <v>118</v>
      </c>
      <c r="AI9" s="114"/>
    </row>
    <row r="10" spans="1:35" x14ac:dyDescent="0.3">
      <c r="A10" s="87">
        <v>1</v>
      </c>
      <c r="B10" s="225"/>
      <c r="C10" s="152"/>
      <c r="D10" s="152"/>
      <c r="E10" s="234"/>
      <c r="F10" s="88"/>
      <c r="G10" s="224"/>
      <c r="H10" s="114"/>
      <c r="J10" s="87">
        <v>3</v>
      </c>
      <c r="K10" s="225"/>
      <c r="L10" s="152"/>
      <c r="M10" s="152"/>
      <c r="N10" s="234"/>
      <c r="O10" s="88"/>
      <c r="P10" s="224"/>
      <c r="Q10" s="114"/>
      <c r="S10" s="87">
        <v>3</v>
      </c>
      <c r="T10" s="225"/>
      <c r="U10" s="152"/>
      <c r="V10" s="152"/>
      <c r="W10" s="234"/>
      <c r="X10" s="88"/>
      <c r="Y10" s="224"/>
      <c r="Z10" s="114"/>
      <c r="AB10" s="87">
        <v>3</v>
      </c>
      <c r="AC10" s="225"/>
      <c r="AD10" s="152"/>
      <c r="AE10" s="152"/>
      <c r="AF10" s="234"/>
      <c r="AG10" s="88"/>
      <c r="AH10" s="224"/>
      <c r="AI10" s="114"/>
    </row>
    <row r="11" spans="1:35" ht="14.5" thickBot="1" x14ac:dyDescent="0.35">
      <c r="A11" s="89" t="s">
        <v>111</v>
      </c>
      <c r="B11" s="226"/>
      <c r="C11" s="153" t="str">
        <f>IF(C10&gt;=500,"V","X")</f>
        <v>X</v>
      </c>
      <c r="D11" s="153" t="str">
        <f>IF(D10&gt;=3,"V","X")</f>
        <v>X</v>
      </c>
      <c r="E11" s="90">
        <f>IF(AND(C11="V",D11="V"),1,0)</f>
        <v>0</v>
      </c>
      <c r="F11" s="153" t="str">
        <f>IF(F10&gt;=2,"V","X")</f>
        <v>X</v>
      </c>
      <c r="G11" s="90">
        <f>IF(AND(F11="V",E11=1),2,0)</f>
        <v>0</v>
      </c>
      <c r="H11" s="114"/>
      <c r="J11" s="89" t="s">
        <v>111</v>
      </c>
      <c r="K11" s="226"/>
      <c r="L11" s="153" t="str">
        <f>IF(L10&gt;=500,"V","X")</f>
        <v>X</v>
      </c>
      <c r="M11" s="153" t="str">
        <f>IF(M10&gt;=3,"V","X")</f>
        <v>X</v>
      </c>
      <c r="N11" s="90">
        <f>IF(AND(L11="V",M11="V"),1,0)</f>
        <v>0</v>
      </c>
      <c r="O11" s="153" t="str">
        <f>IF(O10&gt;=2,"V","X")</f>
        <v>X</v>
      </c>
      <c r="P11" s="90">
        <f>IF(AND(O11="V",N11=1),2,N11)</f>
        <v>0</v>
      </c>
      <c r="Q11" s="114"/>
      <c r="S11" s="89" t="s">
        <v>111</v>
      </c>
      <c r="T11" s="226"/>
      <c r="U11" s="153" t="str">
        <f>IF(U10&gt;=500,"V","X")</f>
        <v>X</v>
      </c>
      <c r="V11" s="153" t="str">
        <f>IF(V10&gt;=3,"V","X")</f>
        <v>X</v>
      </c>
      <c r="W11" s="90">
        <f>IF(AND(U11="V",V11="V"),1,0)</f>
        <v>0</v>
      </c>
      <c r="X11" s="153" t="str">
        <f>IF(X10&gt;=2,"V","X")</f>
        <v>X</v>
      </c>
      <c r="Y11" s="90">
        <f>IF(AND(X11="V",W11=1),2,W11)</f>
        <v>0</v>
      </c>
      <c r="Z11" s="114"/>
      <c r="AB11" s="89" t="s">
        <v>111</v>
      </c>
      <c r="AC11" s="226"/>
      <c r="AD11" s="153" t="str">
        <f>IF(AD10&gt;=500,"V","X")</f>
        <v>X</v>
      </c>
      <c r="AE11" s="153" t="str">
        <f>IF(AE10&gt;=3,"V","X")</f>
        <v>X</v>
      </c>
      <c r="AF11" s="90">
        <f>IF(AND(AD11="V",AE11="V"),1,0)</f>
        <v>0</v>
      </c>
      <c r="AG11" s="153" t="str">
        <f>IF(AG10&gt;=2,"V","X")</f>
        <v>X</v>
      </c>
      <c r="AH11" s="90">
        <f>IF(AND(AG11="V",AF11=1),2,AF11)</f>
        <v>0</v>
      </c>
      <c r="AI11" s="114"/>
    </row>
    <row r="12" spans="1:35" ht="39" x14ac:dyDescent="0.3">
      <c r="A12" s="85" t="s">
        <v>113</v>
      </c>
      <c r="B12" s="84" t="s">
        <v>112</v>
      </c>
      <c r="C12" s="86" t="s">
        <v>116</v>
      </c>
      <c r="D12" s="84" t="s">
        <v>117</v>
      </c>
      <c r="E12" s="233" t="s">
        <v>118</v>
      </c>
      <c r="F12" s="84" t="s">
        <v>115</v>
      </c>
      <c r="G12" s="223" t="s">
        <v>118</v>
      </c>
      <c r="H12" s="114"/>
      <c r="J12" s="85" t="s">
        <v>113</v>
      </c>
      <c r="K12" s="84" t="s">
        <v>112</v>
      </c>
      <c r="L12" s="86" t="s">
        <v>116</v>
      </c>
      <c r="M12" s="84" t="s">
        <v>117</v>
      </c>
      <c r="N12" s="233" t="s">
        <v>118</v>
      </c>
      <c r="O12" s="84" t="s">
        <v>115</v>
      </c>
      <c r="P12" s="223" t="s">
        <v>118</v>
      </c>
      <c r="Q12" s="114"/>
      <c r="S12" s="85" t="s">
        <v>113</v>
      </c>
      <c r="T12" s="84" t="s">
        <v>112</v>
      </c>
      <c r="U12" s="86" t="s">
        <v>116</v>
      </c>
      <c r="V12" s="84" t="s">
        <v>117</v>
      </c>
      <c r="W12" s="233" t="s">
        <v>118</v>
      </c>
      <c r="X12" s="84" t="s">
        <v>115</v>
      </c>
      <c r="Y12" s="223" t="s">
        <v>118</v>
      </c>
      <c r="Z12" s="114"/>
      <c r="AB12" s="85" t="s">
        <v>113</v>
      </c>
      <c r="AC12" s="84" t="s">
        <v>112</v>
      </c>
      <c r="AD12" s="86" t="s">
        <v>116</v>
      </c>
      <c r="AE12" s="84" t="s">
        <v>117</v>
      </c>
      <c r="AF12" s="233" t="s">
        <v>118</v>
      </c>
      <c r="AG12" s="84" t="s">
        <v>115</v>
      </c>
      <c r="AH12" s="223" t="s">
        <v>118</v>
      </c>
      <c r="AI12" s="114"/>
    </row>
    <row r="13" spans="1:35" x14ac:dyDescent="0.3">
      <c r="A13" s="87">
        <v>1</v>
      </c>
      <c r="B13" s="225"/>
      <c r="C13" s="152"/>
      <c r="D13" s="152"/>
      <c r="E13" s="234"/>
      <c r="F13" s="88"/>
      <c r="G13" s="224"/>
      <c r="H13" s="114"/>
      <c r="J13" s="87">
        <v>4</v>
      </c>
      <c r="K13" s="225"/>
      <c r="L13" s="152"/>
      <c r="M13" s="152"/>
      <c r="N13" s="234"/>
      <c r="O13" s="88"/>
      <c r="P13" s="224"/>
      <c r="Q13" s="114"/>
      <c r="S13" s="87">
        <v>4</v>
      </c>
      <c r="T13" s="225"/>
      <c r="U13" s="152"/>
      <c r="V13" s="152"/>
      <c r="W13" s="234"/>
      <c r="X13" s="88"/>
      <c r="Y13" s="224"/>
      <c r="Z13" s="114"/>
      <c r="AB13" s="87">
        <v>4</v>
      </c>
      <c r="AC13" s="225"/>
      <c r="AD13" s="152"/>
      <c r="AE13" s="152"/>
      <c r="AF13" s="234"/>
      <c r="AG13" s="88"/>
      <c r="AH13" s="224"/>
      <c r="AI13" s="114"/>
    </row>
    <row r="14" spans="1:35" ht="14.5" thickBot="1" x14ac:dyDescent="0.35">
      <c r="A14" s="89" t="s">
        <v>111</v>
      </c>
      <c r="B14" s="226"/>
      <c r="C14" s="153" t="str">
        <f>IF(C13&gt;=500,"V","X")</f>
        <v>X</v>
      </c>
      <c r="D14" s="153" t="str">
        <f>IF(D13&gt;=3,"V","X")</f>
        <v>X</v>
      </c>
      <c r="E14" s="90">
        <f>IF(AND(C14="V",D14="V"),1,0)</f>
        <v>0</v>
      </c>
      <c r="F14" s="153" t="str">
        <f>IF(F13&gt;=2,"V","X")</f>
        <v>X</v>
      </c>
      <c r="G14" s="90">
        <f>IF(AND(F14="V",E14=1),2,0)</f>
        <v>0</v>
      </c>
      <c r="H14" s="114"/>
      <c r="J14" s="89" t="s">
        <v>111</v>
      </c>
      <c r="K14" s="226"/>
      <c r="L14" s="153" t="str">
        <f>IF(L13&gt;=500,"V","X")</f>
        <v>X</v>
      </c>
      <c r="M14" s="153" t="str">
        <f>IF(M13&gt;=3,"V","X")</f>
        <v>X</v>
      </c>
      <c r="N14" s="90">
        <f>IF(AND(L14="V",M14="V"),1,0)</f>
        <v>0</v>
      </c>
      <c r="O14" s="153" t="str">
        <f>IF(O13&gt;=2,"V","X")</f>
        <v>X</v>
      </c>
      <c r="P14" s="90">
        <f>IF(AND(O14="V",N14=1),2,N14)</f>
        <v>0</v>
      </c>
      <c r="Q14" s="114"/>
      <c r="S14" s="89" t="s">
        <v>111</v>
      </c>
      <c r="T14" s="226"/>
      <c r="U14" s="153" t="str">
        <f>IF(U13&gt;=500,"V","X")</f>
        <v>X</v>
      </c>
      <c r="V14" s="153" t="str">
        <f>IF(V13&gt;=3,"V","X")</f>
        <v>X</v>
      </c>
      <c r="W14" s="90">
        <f>IF(AND(U14="V",V14="V"),1,0)</f>
        <v>0</v>
      </c>
      <c r="X14" s="153" t="str">
        <f>IF(X13&gt;=2,"V","X")</f>
        <v>X</v>
      </c>
      <c r="Y14" s="90">
        <f>IF(AND(X14="V",W14=1),2,W14)</f>
        <v>0</v>
      </c>
      <c r="Z14" s="114"/>
      <c r="AB14" s="89" t="s">
        <v>111</v>
      </c>
      <c r="AC14" s="226"/>
      <c r="AD14" s="153" t="str">
        <f>IF(AD13&gt;=500,"V","X")</f>
        <v>X</v>
      </c>
      <c r="AE14" s="153" t="str">
        <f>IF(AE13&gt;=3,"V","X")</f>
        <v>X</v>
      </c>
      <c r="AF14" s="90">
        <f>IF(AND(AD14="V",AE14="V"),1,0)</f>
        <v>0</v>
      </c>
      <c r="AG14" s="153" t="str">
        <f>IF(AG13&gt;=2,"V","X")</f>
        <v>X</v>
      </c>
      <c r="AH14" s="90">
        <f>IF(AND(AG14="V",AF14=1),2,AF14)</f>
        <v>0</v>
      </c>
      <c r="AI14" s="114"/>
    </row>
    <row r="15" spans="1:35" ht="39" x14ac:dyDescent="0.3">
      <c r="A15" s="85" t="s">
        <v>113</v>
      </c>
      <c r="B15" s="84" t="s">
        <v>112</v>
      </c>
      <c r="C15" s="86" t="s">
        <v>116</v>
      </c>
      <c r="D15" s="84" t="s">
        <v>117</v>
      </c>
      <c r="E15" s="233" t="s">
        <v>118</v>
      </c>
      <c r="F15" s="84" t="s">
        <v>115</v>
      </c>
      <c r="G15" s="223" t="s">
        <v>118</v>
      </c>
      <c r="H15" s="114"/>
      <c r="J15" s="85" t="s">
        <v>113</v>
      </c>
      <c r="K15" s="84" t="s">
        <v>112</v>
      </c>
      <c r="L15" s="86" t="s">
        <v>116</v>
      </c>
      <c r="M15" s="84" t="s">
        <v>117</v>
      </c>
      <c r="N15" s="233" t="s">
        <v>118</v>
      </c>
      <c r="O15" s="84" t="s">
        <v>115</v>
      </c>
      <c r="P15" s="223" t="s">
        <v>118</v>
      </c>
      <c r="Q15" s="114"/>
      <c r="S15" s="85" t="s">
        <v>113</v>
      </c>
      <c r="T15" s="84" t="s">
        <v>112</v>
      </c>
      <c r="U15" s="86" t="s">
        <v>116</v>
      </c>
      <c r="V15" s="84" t="s">
        <v>117</v>
      </c>
      <c r="W15" s="233" t="s">
        <v>118</v>
      </c>
      <c r="X15" s="84" t="s">
        <v>115</v>
      </c>
      <c r="Y15" s="223" t="s">
        <v>118</v>
      </c>
      <c r="Z15" s="114"/>
      <c r="AB15" s="85" t="s">
        <v>113</v>
      </c>
      <c r="AC15" s="84" t="s">
        <v>112</v>
      </c>
      <c r="AD15" s="86" t="s">
        <v>116</v>
      </c>
      <c r="AE15" s="84" t="s">
        <v>117</v>
      </c>
      <c r="AF15" s="233" t="s">
        <v>118</v>
      </c>
      <c r="AG15" s="84" t="s">
        <v>115</v>
      </c>
      <c r="AH15" s="223" t="s">
        <v>118</v>
      </c>
      <c r="AI15" s="114"/>
    </row>
    <row r="16" spans="1:35" x14ac:dyDescent="0.3">
      <c r="A16" s="87">
        <v>1</v>
      </c>
      <c r="B16" s="225"/>
      <c r="C16" s="152"/>
      <c r="D16" s="152"/>
      <c r="E16" s="234"/>
      <c r="F16" s="88"/>
      <c r="G16" s="224"/>
      <c r="H16" s="114"/>
      <c r="J16" s="87">
        <v>5</v>
      </c>
      <c r="K16" s="225"/>
      <c r="L16" s="152"/>
      <c r="M16" s="152"/>
      <c r="N16" s="234"/>
      <c r="O16" s="88"/>
      <c r="P16" s="224"/>
      <c r="Q16" s="114"/>
      <c r="S16" s="87">
        <v>5</v>
      </c>
      <c r="T16" s="225"/>
      <c r="U16" s="152"/>
      <c r="V16" s="152"/>
      <c r="W16" s="234"/>
      <c r="X16" s="88"/>
      <c r="Y16" s="224"/>
      <c r="Z16" s="114"/>
      <c r="AB16" s="87">
        <v>5</v>
      </c>
      <c r="AC16" s="225"/>
      <c r="AD16" s="152"/>
      <c r="AE16" s="152"/>
      <c r="AF16" s="234"/>
      <c r="AG16" s="88"/>
      <c r="AH16" s="224"/>
      <c r="AI16" s="114"/>
    </row>
    <row r="17" spans="1:36" ht="14.5" thickBot="1" x14ac:dyDescent="0.35">
      <c r="A17" s="89" t="s">
        <v>111</v>
      </c>
      <c r="B17" s="226"/>
      <c r="C17" s="153" t="str">
        <f>IF(C16&gt;=500,"V","X")</f>
        <v>X</v>
      </c>
      <c r="D17" s="153" t="str">
        <f>IF(D16&gt;=3,"V","X")</f>
        <v>X</v>
      </c>
      <c r="E17" s="90">
        <f>IF(AND(C17="V",D17="V"),1,0)</f>
        <v>0</v>
      </c>
      <c r="F17" s="153" t="str">
        <f>IF(F16&gt;=2,"V","X")</f>
        <v>X</v>
      </c>
      <c r="G17" s="90">
        <f>IF(AND(F17="V",E17=1),2,0)</f>
        <v>0</v>
      </c>
      <c r="H17" s="114"/>
      <c r="J17" s="89" t="s">
        <v>111</v>
      </c>
      <c r="K17" s="226"/>
      <c r="L17" s="153" t="str">
        <f>IF(L16&gt;=500,"V","X")</f>
        <v>X</v>
      </c>
      <c r="M17" s="153" t="str">
        <f>IF(M16&gt;=3,"V","X")</f>
        <v>X</v>
      </c>
      <c r="N17" s="90">
        <f>IF(AND(L17="V",M17="V"),1,0)</f>
        <v>0</v>
      </c>
      <c r="O17" s="153" t="str">
        <f>IF(O16&gt;=2,"V","X")</f>
        <v>X</v>
      </c>
      <c r="P17" s="90">
        <f>IF(AND(O17="V",N17=1),2,N17)</f>
        <v>0</v>
      </c>
      <c r="Q17" s="114"/>
      <c r="S17" s="89" t="s">
        <v>111</v>
      </c>
      <c r="T17" s="226"/>
      <c r="U17" s="153" t="str">
        <f>IF(U16&gt;=500,"V","X")</f>
        <v>X</v>
      </c>
      <c r="V17" s="153" t="str">
        <f>IF(V16&gt;=3,"V","X")</f>
        <v>X</v>
      </c>
      <c r="W17" s="90">
        <f>IF(AND(U17="V",V17="V"),1,0)</f>
        <v>0</v>
      </c>
      <c r="X17" s="153" t="str">
        <f>IF(X16&gt;=2,"V","X")</f>
        <v>X</v>
      </c>
      <c r="Y17" s="90">
        <f>IF(AND(X17="V",W17=1),2,W17)</f>
        <v>0</v>
      </c>
      <c r="Z17" s="114"/>
      <c r="AB17" s="89" t="s">
        <v>111</v>
      </c>
      <c r="AC17" s="226"/>
      <c r="AD17" s="153" t="str">
        <f>IF(AD16&gt;=500,"V","X")</f>
        <v>X</v>
      </c>
      <c r="AE17" s="153" t="str">
        <f>IF(AE16&gt;=3,"V","X")</f>
        <v>X</v>
      </c>
      <c r="AF17" s="90">
        <f>IF(AND(AD17="V",AE17="V"),1,0)</f>
        <v>0</v>
      </c>
      <c r="AG17" s="153" t="str">
        <f>IF(AG16&gt;=2,"V","X")</f>
        <v>X</v>
      </c>
      <c r="AH17" s="90">
        <f>IF(AND(AG17="V",AF17=1),2,AF17)</f>
        <v>0</v>
      </c>
      <c r="AI17" s="114"/>
    </row>
    <row r="18" spans="1:36" ht="16" thickBot="1" x14ac:dyDescent="0.4">
      <c r="A18" s="107"/>
      <c r="B18" s="108"/>
      <c r="C18" s="108"/>
      <c r="D18" s="108"/>
      <c r="E18" s="230" t="s">
        <v>125</v>
      </c>
      <c r="F18" s="230"/>
      <c r="G18" s="109">
        <f>SUM(G3:G17)</f>
        <v>0</v>
      </c>
      <c r="H18" s="114"/>
      <c r="J18" s="107"/>
      <c r="K18" s="108"/>
      <c r="L18" s="108"/>
      <c r="M18" s="108"/>
      <c r="N18" s="230" t="s">
        <v>125</v>
      </c>
      <c r="O18" s="230"/>
      <c r="P18" s="109">
        <f>SUM(P3:P17)</f>
        <v>0</v>
      </c>
      <c r="Q18" s="114"/>
      <c r="S18" s="107"/>
      <c r="T18" s="108"/>
      <c r="U18" s="108"/>
      <c r="V18" s="108"/>
      <c r="W18" s="230" t="s">
        <v>125</v>
      </c>
      <c r="X18" s="230"/>
      <c r="Y18" s="109">
        <f>SUM(Y3:Y17)</f>
        <v>0</v>
      </c>
      <c r="Z18" s="114"/>
      <c r="AB18" s="107"/>
      <c r="AC18" s="108"/>
      <c r="AD18" s="108"/>
      <c r="AE18" s="108"/>
      <c r="AF18" s="230" t="s">
        <v>125</v>
      </c>
      <c r="AG18" s="230"/>
      <c r="AH18" s="109">
        <f>SUM(AH3:AH17)</f>
        <v>0</v>
      </c>
      <c r="AI18" s="114"/>
    </row>
    <row r="19" spans="1:36" ht="15.75" thickBot="1" x14ac:dyDescent="0.3">
      <c r="A19" s="115"/>
      <c r="B19" s="83"/>
      <c r="C19" s="116"/>
      <c r="D19" s="116"/>
      <c r="E19" s="116"/>
      <c r="F19" s="116"/>
      <c r="G19" s="116"/>
      <c r="H19" s="114"/>
      <c r="J19" s="115"/>
      <c r="K19" s="83"/>
      <c r="L19" s="116"/>
      <c r="M19" s="116"/>
      <c r="N19" s="116"/>
      <c r="O19" s="116"/>
      <c r="P19" s="116"/>
      <c r="Q19" s="114"/>
      <c r="S19" s="115"/>
      <c r="T19" s="83"/>
      <c r="U19" s="116"/>
      <c r="V19" s="116"/>
      <c r="W19" s="116"/>
      <c r="X19" s="116"/>
      <c r="Y19" s="116"/>
      <c r="Z19" s="114"/>
      <c r="AB19" s="115"/>
      <c r="AC19" s="83"/>
      <c r="AD19" s="116"/>
      <c r="AE19" s="116"/>
      <c r="AF19" s="116"/>
      <c r="AG19" s="116"/>
      <c r="AH19" s="116"/>
      <c r="AI19" s="114"/>
    </row>
    <row r="20" spans="1:36" ht="14.5" thickBot="1" x14ac:dyDescent="0.35">
      <c r="A20" s="240" t="s">
        <v>153</v>
      </c>
      <c r="B20" s="241"/>
      <c r="C20" s="241"/>
      <c r="D20" s="241"/>
      <c r="E20" s="241"/>
      <c r="F20" s="242"/>
      <c r="G20" s="116"/>
      <c r="H20" s="114"/>
      <c r="J20" s="240" t="s">
        <v>153</v>
      </c>
      <c r="K20" s="241"/>
      <c r="L20" s="241"/>
      <c r="M20" s="241"/>
      <c r="N20" s="241"/>
      <c r="O20" s="242"/>
      <c r="P20" s="116"/>
      <c r="Q20" s="114"/>
      <c r="S20" s="240" t="s">
        <v>153</v>
      </c>
      <c r="T20" s="241"/>
      <c r="U20" s="241"/>
      <c r="V20" s="241"/>
      <c r="W20" s="241"/>
      <c r="X20" s="242"/>
      <c r="Y20" s="116"/>
      <c r="Z20" s="114"/>
      <c r="AB20" s="240" t="s">
        <v>153</v>
      </c>
      <c r="AC20" s="241"/>
      <c r="AD20" s="241"/>
      <c r="AE20" s="241"/>
      <c r="AF20" s="241"/>
      <c r="AG20" s="242"/>
      <c r="AH20" s="116"/>
      <c r="AI20" s="114"/>
    </row>
    <row r="21" spans="1:36" ht="26" x14ac:dyDescent="0.3">
      <c r="A21" s="85" t="s">
        <v>113</v>
      </c>
      <c r="B21" s="84" t="s">
        <v>112</v>
      </c>
      <c r="C21" s="86" t="s">
        <v>116</v>
      </c>
      <c r="D21" s="86" t="s">
        <v>119</v>
      </c>
      <c r="E21" s="84" t="s">
        <v>120</v>
      </c>
      <c r="F21" s="233" t="s">
        <v>118</v>
      </c>
      <c r="G21" s="116"/>
      <c r="H21" s="170"/>
      <c r="I21" s="83"/>
      <c r="J21" s="85" t="s">
        <v>113</v>
      </c>
      <c r="K21" s="84" t="s">
        <v>112</v>
      </c>
      <c r="L21" s="86" t="s">
        <v>116</v>
      </c>
      <c r="M21" s="86" t="s">
        <v>119</v>
      </c>
      <c r="N21" s="84" t="s">
        <v>120</v>
      </c>
      <c r="O21" s="233" t="s">
        <v>118</v>
      </c>
      <c r="P21" s="116"/>
      <c r="Q21" s="170"/>
      <c r="R21" s="114"/>
      <c r="S21" s="85" t="s">
        <v>113</v>
      </c>
      <c r="T21" s="84" t="s">
        <v>112</v>
      </c>
      <c r="U21" s="86" t="s">
        <v>116</v>
      </c>
      <c r="V21" s="86" t="s">
        <v>119</v>
      </c>
      <c r="W21" s="84" t="s">
        <v>120</v>
      </c>
      <c r="X21" s="233" t="s">
        <v>118</v>
      </c>
      <c r="Y21" s="116"/>
      <c r="Z21" s="170"/>
      <c r="AA21" s="114"/>
      <c r="AB21" s="85" t="s">
        <v>113</v>
      </c>
      <c r="AC21" s="84" t="s">
        <v>112</v>
      </c>
      <c r="AD21" s="86" t="s">
        <v>116</v>
      </c>
      <c r="AE21" s="86" t="s">
        <v>119</v>
      </c>
      <c r="AF21" s="84" t="s">
        <v>120</v>
      </c>
      <c r="AG21" s="233" t="s">
        <v>118</v>
      </c>
      <c r="AH21" s="116"/>
      <c r="AI21" s="170"/>
      <c r="AJ21" s="114"/>
    </row>
    <row r="22" spans="1:36" x14ac:dyDescent="0.3">
      <c r="A22" s="87">
        <v>1</v>
      </c>
      <c r="B22" s="225"/>
      <c r="C22" s="150"/>
      <c r="D22" s="150"/>
      <c r="E22" s="150" t="s">
        <v>121</v>
      </c>
      <c r="F22" s="234"/>
      <c r="G22" s="116"/>
      <c r="H22" s="170"/>
      <c r="I22" s="83"/>
      <c r="J22" s="87">
        <v>1</v>
      </c>
      <c r="K22" s="225"/>
      <c r="L22" s="150">
        <v>0</v>
      </c>
      <c r="M22" s="150" t="s">
        <v>121</v>
      </c>
      <c r="N22" s="150" t="s">
        <v>121</v>
      </c>
      <c r="O22" s="234"/>
      <c r="P22" s="116"/>
      <c r="Q22" s="170"/>
      <c r="R22" s="114"/>
      <c r="S22" s="87">
        <v>1</v>
      </c>
      <c r="T22" s="225"/>
      <c r="U22" s="150">
        <v>0</v>
      </c>
      <c r="V22" s="150" t="s">
        <v>121</v>
      </c>
      <c r="W22" s="150" t="s">
        <v>121</v>
      </c>
      <c r="X22" s="234"/>
      <c r="Y22" s="116"/>
      <c r="Z22" s="170"/>
      <c r="AA22" s="114"/>
      <c r="AB22" s="87">
        <v>1</v>
      </c>
      <c r="AC22" s="225"/>
      <c r="AD22" s="150">
        <v>0</v>
      </c>
      <c r="AE22" s="150" t="s">
        <v>121</v>
      </c>
      <c r="AF22" s="150" t="s">
        <v>121</v>
      </c>
      <c r="AG22" s="234"/>
      <c r="AH22" s="116"/>
      <c r="AI22" s="170"/>
      <c r="AJ22" s="114"/>
    </row>
    <row r="23" spans="1:36" x14ac:dyDescent="0.3">
      <c r="A23" s="87" t="s">
        <v>111</v>
      </c>
      <c r="B23" s="225"/>
      <c r="C23" s="231" t="str">
        <f>IF(C22&gt;=100,"V","X")</f>
        <v>X</v>
      </c>
      <c r="D23" s="150" t="str">
        <f>IF(D22="V","V","X")</f>
        <v>X</v>
      </c>
      <c r="E23" s="150" t="str">
        <f>IF(E22="V","V","X")</f>
        <v>X</v>
      </c>
      <c r="F23" s="234"/>
      <c r="G23" s="116"/>
      <c r="H23" s="170"/>
      <c r="I23" s="83"/>
      <c r="J23" s="87" t="s">
        <v>111</v>
      </c>
      <c r="K23" s="225"/>
      <c r="L23" s="231" t="str">
        <f>IF(L22&gt;=100,"V","X")</f>
        <v>X</v>
      </c>
      <c r="M23" s="150" t="str">
        <f>IF(M22="V","V","X")</f>
        <v>X</v>
      </c>
      <c r="N23" s="150" t="str">
        <f>IF(N22="V","V","X")</f>
        <v>X</v>
      </c>
      <c r="O23" s="234"/>
      <c r="P23" s="116"/>
      <c r="Q23" s="170"/>
      <c r="R23" s="114"/>
      <c r="S23" s="87" t="s">
        <v>111</v>
      </c>
      <c r="T23" s="225"/>
      <c r="U23" s="231" t="str">
        <f>IF(U22&gt;=100,"V","X")</f>
        <v>X</v>
      </c>
      <c r="V23" s="150" t="str">
        <f>IF(V22="V","V","X")</f>
        <v>X</v>
      </c>
      <c r="W23" s="150" t="str">
        <f>IF(W22="V","V","X")</f>
        <v>X</v>
      </c>
      <c r="X23" s="234"/>
      <c r="Y23" s="116"/>
      <c r="Z23" s="170"/>
      <c r="AA23" s="114"/>
      <c r="AB23" s="87" t="s">
        <v>111</v>
      </c>
      <c r="AC23" s="225"/>
      <c r="AD23" s="231" t="str">
        <f>IF(AD22&gt;=100,"V","X")</f>
        <v>X</v>
      </c>
      <c r="AE23" s="150" t="str">
        <f>IF(AE22="V","V","X")</f>
        <v>X</v>
      </c>
      <c r="AF23" s="150" t="str">
        <f>IF(AF22="V","V","X")</f>
        <v>X</v>
      </c>
      <c r="AG23" s="234"/>
      <c r="AH23" s="116"/>
      <c r="AI23" s="170"/>
      <c r="AJ23" s="114"/>
    </row>
    <row r="24" spans="1:36" ht="14.5" thickBot="1" x14ac:dyDescent="0.35">
      <c r="A24" s="94" t="s">
        <v>8</v>
      </c>
      <c r="B24" s="91"/>
      <c r="C24" s="232"/>
      <c r="D24" s="151">
        <f>IF(D23="V",1,0)</f>
        <v>0</v>
      </c>
      <c r="E24" s="151">
        <f>IF(E23="V",1,0)</f>
        <v>0</v>
      </c>
      <c r="F24" s="92">
        <f>SUM(D24:E24)</f>
        <v>0</v>
      </c>
      <c r="G24" s="116"/>
      <c r="H24" s="170"/>
      <c r="I24" s="83"/>
      <c r="J24" s="94" t="s">
        <v>8</v>
      </c>
      <c r="K24" s="91"/>
      <c r="L24" s="232"/>
      <c r="M24" s="151">
        <f>IF(M23="V",1,0)</f>
        <v>0</v>
      </c>
      <c r="N24" s="151">
        <f>IF(N23="V",1,0)</f>
        <v>0</v>
      </c>
      <c r="O24" s="92">
        <f>SUM(M24:N24)</f>
        <v>0</v>
      </c>
      <c r="P24" s="116"/>
      <c r="Q24" s="170"/>
      <c r="R24" s="114"/>
      <c r="S24" s="94" t="s">
        <v>8</v>
      </c>
      <c r="T24" s="91"/>
      <c r="U24" s="232"/>
      <c r="V24" s="151">
        <f>IF(V23="V",1,0)</f>
        <v>0</v>
      </c>
      <c r="W24" s="151">
        <f>IF(W23="V",1,0)</f>
        <v>0</v>
      </c>
      <c r="X24" s="92">
        <f>SUM(V24:W24)</f>
        <v>0</v>
      </c>
      <c r="Y24" s="116"/>
      <c r="Z24" s="170"/>
      <c r="AA24" s="114"/>
      <c r="AB24" s="94" t="s">
        <v>8</v>
      </c>
      <c r="AC24" s="91"/>
      <c r="AD24" s="232"/>
      <c r="AE24" s="151">
        <f>IF(AE23="V",1,0)</f>
        <v>0</v>
      </c>
      <c r="AF24" s="151">
        <f>IF(AF23="V",1,0)</f>
        <v>0</v>
      </c>
      <c r="AG24" s="92">
        <f>SUM(AE24:AF24)</f>
        <v>0</v>
      </c>
      <c r="AH24" s="116"/>
      <c r="AI24" s="170"/>
      <c r="AJ24" s="114"/>
    </row>
    <row r="25" spans="1:36" ht="26" x14ac:dyDescent="0.3">
      <c r="A25" s="85" t="s">
        <v>113</v>
      </c>
      <c r="B25" s="84" t="s">
        <v>112</v>
      </c>
      <c r="C25" s="86" t="s">
        <v>116</v>
      </c>
      <c r="D25" s="86" t="s">
        <v>119</v>
      </c>
      <c r="E25" s="84" t="s">
        <v>120</v>
      </c>
      <c r="F25" s="233" t="s">
        <v>118</v>
      </c>
      <c r="G25" s="116"/>
      <c r="H25" s="170"/>
      <c r="I25" s="83"/>
      <c r="J25" s="85" t="s">
        <v>113</v>
      </c>
      <c r="K25" s="84" t="s">
        <v>112</v>
      </c>
      <c r="L25" s="86" t="s">
        <v>116</v>
      </c>
      <c r="M25" s="86" t="s">
        <v>119</v>
      </c>
      <c r="N25" s="84" t="s">
        <v>120</v>
      </c>
      <c r="O25" s="233" t="s">
        <v>118</v>
      </c>
      <c r="P25" s="116"/>
      <c r="Q25" s="170"/>
      <c r="R25" s="114"/>
      <c r="S25" s="85" t="s">
        <v>113</v>
      </c>
      <c r="T25" s="84" t="s">
        <v>112</v>
      </c>
      <c r="U25" s="86" t="s">
        <v>116</v>
      </c>
      <c r="V25" s="86" t="s">
        <v>119</v>
      </c>
      <c r="W25" s="84" t="s">
        <v>120</v>
      </c>
      <c r="X25" s="233" t="s">
        <v>118</v>
      </c>
      <c r="Y25" s="116"/>
      <c r="Z25" s="170"/>
      <c r="AA25" s="114"/>
      <c r="AB25" s="85" t="s">
        <v>113</v>
      </c>
      <c r="AC25" s="84" t="s">
        <v>112</v>
      </c>
      <c r="AD25" s="86" t="s">
        <v>116</v>
      </c>
      <c r="AE25" s="86" t="s">
        <v>119</v>
      </c>
      <c r="AF25" s="84" t="s">
        <v>120</v>
      </c>
      <c r="AG25" s="233" t="s">
        <v>118</v>
      </c>
      <c r="AH25" s="116"/>
      <c r="AI25" s="170"/>
      <c r="AJ25" s="114"/>
    </row>
    <row r="26" spans="1:36" x14ac:dyDescent="0.3">
      <c r="A26" s="87">
        <v>1</v>
      </c>
      <c r="B26" s="225"/>
      <c r="C26" s="150">
        <v>0</v>
      </c>
      <c r="D26" s="150"/>
      <c r="E26" s="150"/>
      <c r="F26" s="234"/>
      <c r="G26" s="116"/>
      <c r="H26" s="170"/>
      <c r="I26" s="83"/>
      <c r="J26" s="87">
        <v>1</v>
      </c>
      <c r="K26" s="225"/>
      <c r="L26" s="150">
        <v>0</v>
      </c>
      <c r="M26" s="150" t="s">
        <v>121</v>
      </c>
      <c r="N26" s="150" t="s">
        <v>121</v>
      </c>
      <c r="O26" s="234"/>
      <c r="P26" s="116"/>
      <c r="Q26" s="170"/>
      <c r="R26" s="114"/>
      <c r="S26" s="87">
        <v>1</v>
      </c>
      <c r="T26" s="225"/>
      <c r="U26" s="150">
        <v>0</v>
      </c>
      <c r="V26" s="150" t="s">
        <v>121</v>
      </c>
      <c r="W26" s="150" t="s">
        <v>121</v>
      </c>
      <c r="X26" s="234"/>
      <c r="Y26" s="116"/>
      <c r="Z26" s="170"/>
      <c r="AA26" s="114"/>
      <c r="AB26" s="87">
        <v>1</v>
      </c>
      <c r="AC26" s="225"/>
      <c r="AD26" s="150">
        <v>0</v>
      </c>
      <c r="AE26" s="150" t="s">
        <v>121</v>
      </c>
      <c r="AF26" s="150" t="s">
        <v>121</v>
      </c>
      <c r="AG26" s="234"/>
      <c r="AH26" s="116"/>
      <c r="AI26" s="170"/>
      <c r="AJ26" s="114"/>
    </row>
    <row r="27" spans="1:36" x14ac:dyDescent="0.3">
      <c r="A27" s="87" t="s">
        <v>111</v>
      </c>
      <c r="B27" s="225"/>
      <c r="C27" s="231" t="str">
        <f>IF(C26&gt;=100,"V","X")</f>
        <v>X</v>
      </c>
      <c r="D27" s="150" t="str">
        <f>IF(D26="V","V","X")</f>
        <v>X</v>
      </c>
      <c r="E27" s="150" t="str">
        <f>IF(E26="V","V","X")</f>
        <v>X</v>
      </c>
      <c r="F27" s="234"/>
      <c r="G27" s="116"/>
      <c r="H27" s="170"/>
      <c r="I27" s="83"/>
      <c r="J27" s="87" t="s">
        <v>111</v>
      </c>
      <c r="K27" s="225"/>
      <c r="L27" s="231" t="str">
        <f>IF(L26&gt;=100,"V","X")</f>
        <v>X</v>
      </c>
      <c r="M27" s="150" t="str">
        <f>IF(M26="V","V","X")</f>
        <v>X</v>
      </c>
      <c r="N27" s="150" t="str">
        <f>IF(N26="V","V","X")</f>
        <v>X</v>
      </c>
      <c r="O27" s="234"/>
      <c r="P27" s="116"/>
      <c r="Q27" s="170"/>
      <c r="R27" s="114"/>
      <c r="S27" s="87" t="s">
        <v>111</v>
      </c>
      <c r="T27" s="225"/>
      <c r="U27" s="231" t="str">
        <f>IF(U26&gt;=100,"V","X")</f>
        <v>X</v>
      </c>
      <c r="V27" s="150" t="str">
        <f>IF(V26="V","V","X")</f>
        <v>X</v>
      </c>
      <c r="W27" s="150" t="str">
        <f>IF(W26="V","V","X")</f>
        <v>X</v>
      </c>
      <c r="X27" s="234"/>
      <c r="Y27" s="116"/>
      <c r="Z27" s="170"/>
      <c r="AA27" s="114"/>
      <c r="AB27" s="87" t="s">
        <v>111</v>
      </c>
      <c r="AC27" s="225"/>
      <c r="AD27" s="231" t="str">
        <f>IF(AD26&gt;=100,"V","X")</f>
        <v>X</v>
      </c>
      <c r="AE27" s="150" t="str">
        <f>IF(AE26="V","V","X")</f>
        <v>X</v>
      </c>
      <c r="AF27" s="150" t="str">
        <f>IF(AF26="V","V","X")</f>
        <v>X</v>
      </c>
      <c r="AG27" s="234"/>
      <c r="AH27" s="116"/>
      <c r="AI27" s="170"/>
      <c r="AJ27" s="114"/>
    </row>
    <row r="28" spans="1:36" ht="14.5" thickBot="1" x14ac:dyDescent="0.35">
      <c r="A28" s="94" t="s">
        <v>8</v>
      </c>
      <c r="B28" s="91"/>
      <c r="C28" s="232"/>
      <c r="D28" s="151">
        <f>IF(D27="V",1,0)</f>
        <v>0</v>
      </c>
      <c r="E28" s="151">
        <f>IF(E27="V",1,0)</f>
        <v>0</v>
      </c>
      <c r="F28" s="92">
        <f>SUM(D28:E28)</f>
        <v>0</v>
      </c>
      <c r="G28" s="116"/>
      <c r="H28" s="170"/>
      <c r="I28" s="83"/>
      <c r="J28" s="94" t="s">
        <v>8</v>
      </c>
      <c r="K28" s="91"/>
      <c r="L28" s="232"/>
      <c r="M28" s="151">
        <f>IF(M27="V",1,0)</f>
        <v>0</v>
      </c>
      <c r="N28" s="151">
        <f>IF(N27="V",1,0)</f>
        <v>0</v>
      </c>
      <c r="O28" s="92">
        <f>SUM(M28:N28)</f>
        <v>0</v>
      </c>
      <c r="P28" s="116"/>
      <c r="Q28" s="170"/>
      <c r="R28" s="114"/>
      <c r="S28" s="94" t="s">
        <v>8</v>
      </c>
      <c r="T28" s="91"/>
      <c r="U28" s="232"/>
      <c r="V28" s="151">
        <f>IF(V27="V",1,0)</f>
        <v>0</v>
      </c>
      <c r="W28" s="151">
        <f>IF(W27="V",1,0)</f>
        <v>0</v>
      </c>
      <c r="X28" s="92">
        <f>SUM(V28:W28)</f>
        <v>0</v>
      </c>
      <c r="Y28" s="116"/>
      <c r="Z28" s="170"/>
      <c r="AA28" s="114"/>
      <c r="AB28" s="94" t="s">
        <v>8</v>
      </c>
      <c r="AC28" s="91"/>
      <c r="AD28" s="232"/>
      <c r="AE28" s="151">
        <f>IF(AE27="V",1,0)</f>
        <v>0</v>
      </c>
      <c r="AF28" s="151">
        <f>IF(AF27="V",1,0)</f>
        <v>0</v>
      </c>
      <c r="AG28" s="92">
        <f>SUM(AE28:AF28)</f>
        <v>0</v>
      </c>
      <c r="AH28" s="116"/>
      <c r="AI28" s="170"/>
      <c r="AJ28" s="114"/>
    </row>
    <row r="29" spans="1:36" ht="26" x14ac:dyDescent="0.3">
      <c r="A29" s="85" t="s">
        <v>113</v>
      </c>
      <c r="B29" s="84" t="s">
        <v>112</v>
      </c>
      <c r="C29" s="86" t="s">
        <v>116</v>
      </c>
      <c r="D29" s="86" t="s">
        <v>119</v>
      </c>
      <c r="E29" s="84" t="s">
        <v>120</v>
      </c>
      <c r="F29" s="233" t="s">
        <v>118</v>
      </c>
      <c r="G29" s="116"/>
      <c r="H29" s="170"/>
      <c r="I29" s="83"/>
      <c r="J29" s="85" t="s">
        <v>113</v>
      </c>
      <c r="K29" s="84" t="s">
        <v>112</v>
      </c>
      <c r="L29" s="86" t="s">
        <v>116</v>
      </c>
      <c r="M29" s="86" t="s">
        <v>119</v>
      </c>
      <c r="N29" s="84" t="s">
        <v>120</v>
      </c>
      <c r="O29" s="233" t="s">
        <v>118</v>
      </c>
      <c r="P29" s="116"/>
      <c r="Q29" s="170"/>
      <c r="R29" s="114"/>
      <c r="S29" s="85" t="s">
        <v>113</v>
      </c>
      <c r="T29" s="84" t="s">
        <v>112</v>
      </c>
      <c r="U29" s="86" t="s">
        <v>116</v>
      </c>
      <c r="V29" s="86" t="s">
        <v>119</v>
      </c>
      <c r="W29" s="84" t="s">
        <v>120</v>
      </c>
      <c r="X29" s="233" t="s">
        <v>118</v>
      </c>
      <c r="Y29" s="116"/>
      <c r="Z29" s="170"/>
      <c r="AA29" s="114"/>
      <c r="AB29" s="85" t="s">
        <v>113</v>
      </c>
      <c r="AC29" s="84" t="s">
        <v>112</v>
      </c>
      <c r="AD29" s="86" t="s">
        <v>116</v>
      </c>
      <c r="AE29" s="86" t="s">
        <v>119</v>
      </c>
      <c r="AF29" s="84" t="s">
        <v>120</v>
      </c>
      <c r="AG29" s="233" t="s">
        <v>118</v>
      </c>
      <c r="AH29" s="116"/>
      <c r="AI29" s="170"/>
      <c r="AJ29" s="114"/>
    </row>
    <row r="30" spans="1:36" x14ac:dyDescent="0.3">
      <c r="A30" s="87">
        <v>1</v>
      </c>
      <c r="B30" s="225"/>
      <c r="C30" s="150">
        <v>0</v>
      </c>
      <c r="D30" s="150" t="s">
        <v>121</v>
      </c>
      <c r="E30" s="150" t="s">
        <v>121</v>
      </c>
      <c r="F30" s="234"/>
      <c r="G30" s="116"/>
      <c r="H30" s="170"/>
      <c r="I30" s="83"/>
      <c r="J30" s="87">
        <v>1</v>
      </c>
      <c r="K30" s="225"/>
      <c r="L30" s="150">
        <v>0</v>
      </c>
      <c r="M30" s="150" t="s">
        <v>121</v>
      </c>
      <c r="N30" s="150" t="s">
        <v>121</v>
      </c>
      <c r="O30" s="234"/>
      <c r="P30" s="116"/>
      <c r="Q30" s="170"/>
      <c r="R30" s="114"/>
      <c r="S30" s="87">
        <v>1</v>
      </c>
      <c r="T30" s="225"/>
      <c r="U30" s="150">
        <v>0</v>
      </c>
      <c r="V30" s="150" t="s">
        <v>121</v>
      </c>
      <c r="W30" s="150" t="s">
        <v>121</v>
      </c>
      <c r="X30" s="234"/>
      <c r="Y30" s="116"/>
      <c r="Z30" s="170"/>
      <c r="AA30" s="114"/>
      <c r="AB30" s="87">
        <v>1</v>
      </c>
      <c r="AC30" s="225"/>
      <c r="AD30" s="150">
        <v>0</v>
      </c>
      <c r="AE30" s="150" t="s">
        <v>121</v>
      </c>
      <c r="AF30" s="150" t="s">
        <v>121</v>
      </c>
      <c r="AG30" s="234"/>
      <c r="AH30" s="116"/>
      <c r="AI30" s="170"/>
      <c r="AJ30" s="114"/>
    </row>
    <row r="31" spans="1:36" x14ac:dyDescent="0.3">
      <c r="A31" s="87" t="s">
        <v>111</v>
      </c>
      <c r="B31" s="225"/>
      <c r="C31" s="231" t="str">
        <f>IF(C30&gt;=100,"V","X")</f>
        <v>X</v>
      </c>
      <c r="D31" s="150" t="str">
        <f>IF(D30="V","V","X")</f>
        <v>X</v>
      </c>
      <c r="E31" s="150" t="str">
        <f>IF(E30="V","V","X")</f>
        <v>X</v>
      </c>
      <c r="F31" s="234"/>
      <c r="G31" s="116"/>
      <c r="H31" s="170"/>
      <c r="I31" s="83"/>
      <c r="J31" s="87" t="s">
        <v>111</v>
      </c>
      <c r="K31" s="225"/>
      <c r="L31" s="231" t="str">
        <f>IF(L30&gt;=100,"V","X")</f>
        <v>X</v>
      </c>
      <c r="M31" s="150" t="str">
        <f>IF(M30="V","V","X")</f>
        <v>X</v>
      </c>
      <c r="N31" s="150" t="str">
        <f>IF(N30="V","V","X")</f>
        <v>X</v>
      </c>
      <c r="O31" s="234"/>
      <c r="P31" s="116"/>
      <c r="Q31" s="170"/>
      <c r="R31" s="114"/>
      <c r="S31" s="87" t="s">
        <v>111</v>
      </c>
      <c r="T31" s="225"/>
      <c r="U31" s="231" t="str">
        <f>IF(U30&gt;=100,"V","X")</f>
        <v>X</v>
      </c>
      <c r="V31" s="150" t="str">
        <f>IF(V30="V","V","X")</f>
        <v>X</v>
      </c>
      <c r="W31" s="150" t="str">
        <f>IF(W30="V","V","X")</f>
        <v>X</v>
      </c>
      <c r="X31" s="234"/>
      <c r="Y31" s="116"/>
      <c r="Z31" s="170"/>
      <c r="AA31" s="114"/>
      <c r="AB31" s="87" t="s">
        <v>111</v>
      </c>
      <c r="AC31" s="225"/>
      <c r="AD31" s="231" t="str">
        <f>IF(AD30&gt;=100,"V","X")</f>
        <v>X</v>
      </c>
      <c r="AE31" s="150" t="str">
        <f>IF(AE30="V","V","X")</f>
        <v>X</v>
      </c>
      <c r="AF31" s="150" t="str">
        <f>IF(AF30="V","V","X")</f>
        <v>X</v>
      </c>
      <c r="AG31" s="234"/>
      <c r="AH31" s="116"/>
      <c r="AI31" s="170"/>
      <c r="AJ31" s="114"/>
    </row>
    <row r="32" spans="1:36" ht="14.5" thickBot="1" x14ac:dyDescent="0.35">
      <c r="A32" s="94" t="s">
        <v>8</v>
      </c>
      <c r="B32" s="91"/>
      <c r="C32" s="232"/>
      <c r="D32" s="151">
        <f>IF(D31="V",1,0)</f>
        <v>0</v>
      </c>
      <c r="E32" s="151">
        <f>IF(E31="V",1,0)</f>
        <v>0</v>
      </c>
      <c r="F32" s="92">
        <f>SUM(D32:E32)</f>
        <v>0</v>
      </c>
      <c r="G32" s="116"/>
      <c r="H32" s="170"/>
      <c r="I32" s="83"/>
      <c r="J32" s="94" t="s">
        <v>8</v>
      </c>
      <c r="K32" s="91"/>
      <c r="L32" s="232"/>
      <c r="M32" s="151">
        <f>IF(M31="V",1,0)</f>
        <v>0</v>
      </c>
      <c r="N32" s="151">
        <f>IF(N31="V",1,0)</f>
        <v>0</v>
      </c>
      <c r="O32" s="92">
        <f>SUM(M32:N32)</f>
        <v>0</v>
      </c>
      <c r="P32" s="116"/>
      <c r="Q32" s="170"/>
      <c r="R32" s="114"/>
      <c r="S32" s="94" t="s">
        <v>8</v>
      </c>
      <c r="T32" s="91"/>
      <c r="U32" s="232"/>
      <c r="V32" s="151">
        <f>IF(V31="V",1,0)</f>
        <v>0</v>
      </c>
      <c r="W32" s="151">
        <f>IF(W31="V",1,0)</f>
        <v>0</v>
      </c>
      <c r="X32" s="92">
        <f>SUM(V32:W32)</f>
        <v>0</v>
      </c>
      <c r="Y32" s="116"/>
      <c r="Z32" s="170"/>
      <c r="AA32" s="114"/>
      <c r="AB32" s="94" t="s">
        <v>8</v>
      </c>
      <c r="AC32" s="91"/>
      <c r="AD32" s="232"/>
      <c r="AE32" s="151">
        <f>IF(AE31="V",1,0)</f>
        <v>0</v>
      </c>
      <c r="AF32" s="151">
        <f>IF(AF31="V",1,0)</f>
        <v>0</v>
      </c>
      <c r="AG32" s="92">
        <f>SUM(AE32:AF32)</f>
        <v>0</v>
      </c>
      <c r="AH32" s="116"/>
      <c r="AI32" s="170"/>
      <c r="AJ32" s="114"/>
    </row>
    <row r="33" spans="1:36" ht="26" x14ac:dyDescent="0.3">
      <c r="A33" s="85" t="s">
        <v>113</v>
      </c>
      <c r="B33" s="84" t="s">
        <v>112</v>
      </c>
      <c r="C33" s="86" t="s">
        <v>116</v>
      </c>
      <c r="D33" s="86" t="s">
        <v>119</v>
      </c>
      <c r="E33" s="84" t="s">
        <v>120</v>
      </c>
      <c r="F33" s="233" t="s">
        <v>118</v>
      </c>
      <c r="G33" s="116"/>
      <c r="H33" s="170"/>
      <c r="I33" s="83"/>
      <c r="J33" s="85" t="s">
        <v>113</v>
      </c>
      <c r="K33" s="84" t="s">
        <v>112</v>
      </c>
      <c r="L33" s="86" t="s">
        <v>116</v>
      </c>
      <c r="M33" s="86" t="s">
        <v>119</v>
      </c>
      <c r="N33" s="84" t="s">
        <v>120</v>
      </c>
      <c r="O33" s="233" t="s">
        <v>118</v>
      </c>
      <c r="P33" s="116"/>
      <c r="Q33" s="170"/>
      <c r="R33" s="114"/>
      <c r="S33" s="85" t="s">
        <v>113</v>
      </c>
      <c r="T33" s="84" t="s">
        <v>112</v>
      </c>
      <c r="U33" s="86" t="s">
        <v>116</v>
      </c>
      <c r="V33" s="86" t="s">
        <v>119</v>
      </c>
      <c r="W33" s="84" t="s">
        <v>120</v>
      </c>
      <c r="X33" s="233" t="s">
        <v>118</v>
      </c>
      <c r="Y33" s="116"/>
      <c r="Z33" s="170"/>
      <c r="AA33" s="114"/>
      <c r="AB33" s="85" t="s">
        <v>113</v>
      </c>
      <c r="AC33" s="84" t="s">
        <v>112</v>
      </c>
      <c r="AD33" s="86" t="s">
        <v>116</v>
      </c>
      <c r="AE33" s="86" t="s">
        <v>119</v>
      </c>
      <c r="AF33" s="84" t="s">
        <v>120</v>
      </c>
      <c r="AG33" s="233" t="s">
        <v>118</v>
      </c>
      <c r="AH33" s="116"/>
      <c r="AI33" s="170"/>
      <c r="AJ33" s="114"/>
    </row>
    <row r="34" spans="1:36" x14ac:dyDescent="0.3">
      <c r="A34" s="87">
        <v>1</v>
      </c>
      <c r="B34" s="225"/>
      <c r="C34" s="150">
        <v>0</v>
      </c>
      <c r="D34" s="150" t="s">
        <v>121</v>
      </c>
      <c r="E34" s="150" t="s">
        <v>121</v>
      </c>
      <c r="F34" s="234"/>
      <c r="G34" s="116"/>
      <c r="H34" s="170"/>
      <c r="I34" s="83"/>
      <c r="J34" s="87">
        <v>1</v>
      </c>
      <c r="K34" s="225"/>
      <c r="L34" s="150">
        <v>0</v>
      </c>
      <c r="M34" s="150" t="s">
        <v>121</v>
      </c>
      <c r="N34" s="150" t="s">
        <v>121</v>
      </c>
      <c r="O34" s="234"/>
      <c r="P34" s="116"/>
      <c r="Q34" s="170"/>
      <c r="R34" s="114"/>
      <c r="S34" s="87">
        <v>1</v>
      </c>
      <c r="T34" s="225"/>
      <c r="U34" s="150">
        <v>0</v>
      </c>
      <c r="V34" s="150" t="s">
        <v>121</v>
      </c>
      <c r="W34" s="150" t="s">
        <v>121</v>
      </c>
      <c r="X34" s="234"/>
      <c r="Y34" s="116"/>
      <c r="Z34" s="170"/>
      <c r="AA34" s="114"/>
      <c r="AB34" s="87">
        <v>1</v>
      </c>
      <c r="AC34" s="225"/>
      <c r="AD34" s="150">
        <v>0</v>
      </c>
      <c r="AE34" s="150" t="s">
        <v>121</v>
      </c>
      <c r="AF34" s="150" t="s">
        <v>121</v>
      </c>
      <c r="AG34" s="234"/>
      <c r="AH34" s="116"/>
      <c r="AI34" s="170"/>
      <c r="AJ34" s="114"/>
    </row>
    <row r="35" spans="1:36" x14ac:dyDescent="0.3">
      <c r="A35" s="87" t="s">
        <v>111</v>
      </c>
      <c r="B35" s="225"/>
      <c r="C35" s="231" t="str">
        <f>IF(C34&gt;=100,"V","X")</f>
        <v>X</v>
      </c>
      <c r="D35" s="150" t="str">
        <f>IF(D34="V","V","X")</f>
        <v>X</v>
      </c>
      <c r="E35" s="150" t="str">
        <f>IF(E34="V","V","X")</f>
        <v>X</v>
      </c>
      <c r="F35" s="234"/>
      <c r="G35" s="116"/>
      <c r="H35" s="170"/>
      <c r="I35" s="83"/>
      <c r="J35" s="87" t="s">
        <v>111</v>
      </c>
      <c r="K35" s="225"/>
      <c r="L35" s="231" t="str">
        <f>IF(L34&gt;=100,"V","X")</f>
        <v>X</v>
      </c>
      <c r="M35" s="150" t="str">
        <f>IF(M34="V","V","X")</f>
        <v>X</v>
      </c>
      <c r="N35" s="150" t="str">
        <f>IF(N34="V","V","X")</f>
        <v>X</v>
      </c>
      <c r="O35" s="234"/>
      <c r="P35" s="116"/>
      <c r="Q35" s="170"/>
      <c r="R35" s="114"/>
      <c r="S35" s="87" t="s">
        <v>111</v>
      </c>
      <c r="T35" s="225"/>
      <c r="U35" s="231" t="str">
        <f>IF(U34&gt;=100,"V","X")</f>
        <v>X</v>
      </c>
      <c r="V35" s="150" t="str">
        <f>IF(V34="V","V","X")</f>
        <v>X</v>
      </c>
      <c r="W35" s="150" t="str">
        <f>IF(W34="V","V","X")</f>
        <v>X</v>
      </c>
      <c r="X35" s="234"/>
      <c r="Y35" s="116"/>
      <c r="Z35" s="170"/>
      <c r="AA35" s="114"/>
      <c r="AB35" s="87" t="s">
        <v>111</v>
      </c>
      <c r="AC35" s="225"/>
      <c r="AD35" s="231" t="str">
        <f>IF(AD34&gt;=100,"V","X")</f>
        <v>X</v>
      </c>
      <c r="AE35" s="150" t="str">
        <f>IF(AE34="V","V","X")</f>
        <v>X</v>
      </c>
      <c r="AF35" s="150" t="str">
        <f>IF(AF34="V","V","X")</f>
        <v>X</v>
      </c>
      <c r="AG35" s="234"/>
      <c r="AH35" s="116"/>
      <c r="AI35" s="170"/>
      <c r="AJ35" s="114"/>
    </row>
    <row r="36" spans="1:36" ht="14.5" thickBot="1" x14ac:dyDescent="0.35">
      <c r="A36" s="94" t="s">
        <v>8</v>
      </c>
      <c r="B36" s="91"/>
      <c r="C36" s="232"/>
      <c r="D36" s="151">
        <f>IF(D35="V",1,0)</f>
        <v>0</v>
      </c>
      <c r="E36" s="151">
        <f>IF(E35="V",1,0)</f>
        <v>0</v>
      </c>
      <c r="F36" s="92">
        <f>SUM(D36:E36)</f>
        <v>0</v>
      </c>
      <c r="G36" s="116"/>
      <c r="H36" s="170"/>
      <c r="I36" s="83"/>
      <c r="J36" s="94" t="s">
        <v>8</v>
      </c>
      <c r="K36" s="91"/>
      <c r="L36" s="232"/>
      <c r="M36" s="151">
        <f>IF(M35="V",1,0)</f>
        <v>0</v>
      </c>
      <c r="N36" s="151">
        <f>IF(N35="V",1,0)</f>
        <v>0</v>
      </c>
      <c r="O36" s="92">
        <f>SUM(M36:N36)</f>
        <v>0</v>
      </c>
      <c r="P36" s="116"/>
      <c r="Q36" s="170"/>
      <c r="R36" s="114"/>
      <c r="S36" s="94" t="s">
        <v>8</v>
      </c>
      <c r="T36" s="91"/>
      <c r="U36" s="232"/>
      <c r="V36" s="151">
        <f>IF(V35="V",1,0)</f>
        <v>0</v>
      </c>
      <c r="W36" s="151">
        <f>IF(W35="V",1,0)</f>
        <v>0</v>
      </c>
      <c r="X36" s="92">
        <f>SUM(V36:W36)</f>
        <v>0</v>
      </c>
      <c r="Y36" s="116"/>
      <c r="Z36" s="170"/>
      <c r="AA36" s="114"/>
      <c r="AB36" s="94" t="s">
        <v>8</v>
      </c>
      <c r="AC36" s="91"/>
      <c r="AD36" s="232"/>
      <c r="AE36" s="151">
        <f>IF(AE35="V",1,0)</f>
        <v>0</v>
      </c>
      <c r="AF36" s="151">
        <f>IF(AF35="V",1,0)</f>
        <v>0</v>
      </c>
      <c r="AG36" s="92">
        <f>SUM(AE36:AF36)</f>
        <v>0</v>
      </c>
      <c r="AH36" s="116"/>
      <c r="AI36" s="170"/>
      <c r="AJ36" s="114"/>
    </row>
    <row r="37" spans="1:36" ht="26" x14ac:dyDescent="0.3">
      <c r="A37" s="85" t="s">
        <v>113</v>
      </c>
      <c r="B37" s="84" t="s">
        <v>112</v>
      </c>
      <c r="C37" s="86" t="s">
        <v>116</v>
      </c>
      <c r="D37" s="86" t="s">
        <v>119</v>
      </c>
      <c r="E37" s="84" t="s">
        <v>120</v>
      </c>
      <c r="F37" s="233" t="s">
        <v>118</v>
      </c>
      <c r="G37" s="116"/>
      <c r="H37" s="170"/>
      <c r="I37" s="83"/>
      <c r="J37" s="85" t="s">
        <v>113</v>
      </c>
      <c r="K37" s="84" t="s">
        <v>112</v>
      </c>
      <c r="L37" s="86" t="s">
        <v>116</v>
      </c>
      <c r="M37" s="86" t="s">
        <v>119</v>
      </c>
      <c r="N37" s="84" t="s">
        <v>120</v>
      </c>
      <c r="O37" s="233" t="s">
        <v>118</v>
      </c>
      <c r="P37" s="116"/>
      <c r="Q37" s="170"/>
      <c r="R37" s="114"/>
      <c r="S37" s="85" t="s">
        <v>113</v>
      </c>
      <c r="T37" s="84" t="s">
        <v>112</v>
      </c>
      <c r="U37" s="86" t="s">
        <v>116</v>
      </c>
      <c r="V37" s="86" t="s">
        <v>119</v>
      </c>
      <c r="W37" s="84" t="s">
        <v>120</v>
      </c>
      <c r="X37" s="233" t="s">
        <v>118</v>
      </c>
      <c r="Y37" s="116"/>
      <c r="Z37" s="170"/>
      <c r="AA37" s="114"/>
      <c r="AB37" s="85" t="s">
        <v>113</v>
      </c>
      <c r="AC37" s="84" t="s">
        <v>112</v>
      </c>
      <c r="AD37" s="86" t="s">
        <v>116</v>
      </c>
      <c r="AE37" s="86" t="s">
        <v>119</v>
      </c>
      <c r="AF37" s="84" t="s">
        <v>120</v>
      </c>
      <c r="AG37" s="233" t="s">
        <v>118</v>
      </c>
      <c r="AH37" s="116"/>
      <c r="AI37" s="170"/>
      <c r="AJ37" s="114"/>
    </row>
    <row r="38" spans="1:36" x14ac:dyDescent="0.3">
      <c r="A38" s="87">
        <v>1</v>
      </c>
      <c r="B38" s="225"/>
      <c r="C38" s="150">
        <v>0</v>
      </c>
      <c r="D38" s="150" t="s">
        <v>121</v>
      </c>
      <c r="E38" s="150" t="s">
        <v>121</v>
      </c>
      <c r="F38" s="234"/>
      <c r="G38" s="116"/>
      <c r="H38" s="170"/>
      <c r="I38" s="83"/>
      <c r="J38" s="87">
        <v>1</v>
      </c>
      <c r="K38" s="225"/>
      <c r="L38" s="150">
        <v>0</v>
      </c>
      <c r="M38" s="150" t="s">
        <v>121</v>
      </c>
      <c r="N38" s="150" t="s">
        <v>121</v>
      </c>
      <c r="O38" s="234"/>
      <c r="P38" s="116"/>
      <c r="Q38" s="170"/>
      <c r="R38" s="114"/>
      <c r="S38" s="87">
        <v>1</v>
      </c>
      <c r="T38" s="225"/>
      <c r="U38" s="150">
        <v>0</v>
      </c>
      <c r="V38" s="150" t="s">
        <v>121</v>
      </c>
      <c r="W38" s="150" t="s">
        <v>121</v>
      </c>
      <c r="X38" s="234"/>
      <c r="Y38" s="116"/>
      <c r="Z38" s="170"/>
      <c r="AA38" s="114"/>
      <c r="AB38" s="87">
        <v>1</v>
      </c>
      <c r="AC38" s="225"/>
      <c r="AD38" s="150">
        <v>0</v>
      </c>
      <c r="AE38" s="150" t="s">
        <v>121</v>
      </c>
      <c r="AF38" s="150" t="s">
        <v>121</v>
      </c>
      <c r="AG38" s="234"/>
      <c r="AH38" s="116"/>
      <c r="AI38" s="170"/>
      <c r="AJ38" s="114"/>
    </row>
    <row r="39" spans="1:36" x14ac:dyDescent="0.3">
      <c r="A39" s="87" t="s">
        <v>111</v>
      </c>
      <c r="B39" s="225"/>
      <c r="C39" s="231" t="str">
        <f>IF(C38&gt;=100,"V","X")</f>
        <v>X</v>
      </c>
      <c r="D39" s="150" t="str">
        <f>IF(D38="V","V","X")</f>
        <v>X</v>
      </c>
      <c r="E39" s="150" t="str">
        <f>IF(E38="V","V","X")</f>
        <v>X</v>
      </c>
      <c r="F39" s="234"/>
      <c r="G39" s="116"/>
      <c r="H39" s="170"/>
      <c r="I39" s="83"/>
      <c r="J39" s="87" t="s">
        <v>111</v>
      </c>
      <c r="K39" s="225"/>
      <c r="L39" s="231" t="str">
        <f>IF(L38&gt;=100,"V","X")</f>
        <v>X</v>
      </c>
      <c r="M39" s="150" t="str">
        <f>IF(M38="V","V","X")</f>
        <v>X</v>
      </c>
      <c r="N39" s="150" t="str">
        <f>IF(N38="V","V","X")</f>
        <v>X</v>
      </c>
      <c r="O39" s="234"/>
      <c r="P39" s="116"/>
      <c r="Q39" s="170"/>
      <c r="R39" s="114"/>
      <c r="S39" s="87" t="s">
        <v>111</v>
      </c>
      <c r="T39" s="225"/>
      <c r="U39" s="231" t="str">
        <f>IF(U38&gt;=100,"V","X")</f>
        <v>X</v>
      </c>
      <c r="V39" s="150" t="str">
        <f>IF(V38="V","V","X")</f>
        <v>X</v>
      </c>
      <c r="W39" s="150" t="str">
        <f>IF(W38="V","V","X")</f>
        <v>X</v>
      </c>
      <c r="X39" s="234"/>
      <c r="Y39" s="116"/>
      <c r="Z39" s="170"/>
      <c r="AA39" s="114"/>
      <c r="AB39" s="87" t="s">
        <v>111</v>
      </c>
      <c r="AC39" s="225"/>
      <c r="AD39" s="231" t="str">
        <f>IF(AD38&gt;=100,"V","X")</f>
        <v>X</v>
      </c>
      <c r="AE39" s="150" t="str">
        <f>IF(AE38="V","V","X")</f>
        <v>X</v>
      </c>
      <c r="AF39" s="150" t="str">
        <f>IF(AF38="V","V","X")</f>
        <v>X</v>
      </c>
      <c r="AG39" s="234"/>
      <c r="AH39" s="116"/>
      <c r="AI39" s="170"/>
      <c r="AJ39" s="114"/>
    </row>
    <row r="40" spans="1:36" ht="14.5" thickBot="1" x14ac:dyDescent="0.35">
      <c r="A40" s="94" t="s">
        <v>8</v>
      </c>
      <c r="B40" s="91"/>
      <c r="C40" s="232"/>
      <c r="D40" s="151">
        <f>IF(D39="V",1,0)</f>
        <v>0</v>
      </c>
      <c r="E40" s="151">
        <f>IF(E39="V",1,0)</f>
        <v>0</v>
      </c>
      <c r="F40" s="92">
        <f>SUM(D40:E40)</f>
        <v>0</v>
      </c>
      <c r="G40" s="116"/>
      <c r="H40" s="170"/>
      <c r="I40" s="83"/>
      <c r="J40" s="94" t="s">
        <v>8</v>
      </c>
      <c r="K40" s="91"/>
      <c r="L40" s="232"/>
      <c r="M40" s="151">
        <f>IF(M39="V",1,0)</f>
        <v>0</v>
      </c>
      <c r="N40" s="151">
        <f>IF(N39="V",1,0)</f>
        <v>0</v>
      </c>
      <c r="O40" s="92">
        <f>SUM(M40:N40)</f>
        <v>0</v>
      </c>
      <c r="P40" s="116"/>
      <c r="Q40" s="170"/>
      <c r="R40" s="114"/>
      <c r="S40" s="94" t="s">
        <v>8</v>
      </c>
      <c r="T40" s="91"/>
      <c r="U40" s="232"/>
      <c r="V40" s="151">
        <f>IF(V39="V",1,0)</f>
        <v>0</v>
      </c>
      <c r="W40" s="151">
        <f>IF(W39="V",1,0)</f>
        <v>0</v>
      </c>
      <c r="X40" s="92">
        <f>SUM(V40:W40)</f>
        <v>0</v>
      </c>
      <c r="Y40" s="116"/>
      <c r="Z40" s="170"/>
      <c r="AA40" s="114"/>
      <c r="AB40" s="94" t="s">
        <v>8</v>
      </c>
      <c r="AC40" s="91"/>
      <c r="AD40" s="232"/>
      <c r="AE40" s="151">
        <f>IF(AE39="V",1,0)</f>
        <v>0</v>
      </c>
      <c r="AF40" s="151">
        <f>IF(AF39="V",1,0)</f>
        <v>0</v>
      </c>
      <c r="AG40" s="92">
        <f>SUM(AE40:AF40)</f>
        <v>0</v>
      </c>
      <c r="AH40" s="116"/>
      <c r="AI40" s="170"/>
      <c r="AJ40" s="114"/>
    </row>
    <row r="41" spans="1:36" ht="16" thickBot="1" x14ac:dyDescent="0.4">
      <c r="A41" s="110"/>
      <c r="B41" s="111"/>
      <c r="C41" s="111"/>
      <c r="D41" s="230" t="s">
        <v>125</v>
      </c>
      <c r="E41" s="230"/>
      <c r="F41" s="109">
        <f>SUM(F22:F40)</f>
        <v>0</v>
      </c>
      <c r="G41" s="116"/>
      <c r="H41" s="114"/>
      <c r="J41" s="110"/>
      <c r="K41" s="111"/>
      <c r="L41" s="111"/>
      <c r="M41" s="230" t="s">
        <v>125</v>
      </c>
      <c r="N41" s="230"/>
      <c r="O41" s="109">
        <f>SUM(O22:O40)</f>
        <v>0</v>
      </c>
      <c r="P41" s="116"/>
      <c r="Q41" s="114"/>
      <c r="S41" s="110"/>
      <c r="T41" s="111"/>
      <c r="U41" s="111"/>
      <c r="V41" s="230" t="s">
        <v>125</v>
      </c>
      <c r="W41" s="230"/>
      <c r="X41" s="109">
        <f>SUM(X22:X40)</f>
        <v>0</v>
      </c>
      <c r="Y41" s="116"/>
      <c r="Z41" s="114"/>
      <c r="AB41" s="110"/>
      <c r="AC41" s="111"/>
      <c r="AD41" s="111"/>
      <c r="AE41" s="230" t="s">
        <v>125</v>
      </c>
      <c r="AF41" s="230"/>
      <c r="AG41" s="109">
        <f>SUM(AG22:AG40)</f>
        <v>0</v>
      </c>
      <c r="AH41" s="116"/>
      <c r="AI41" s="114"/>
    </row>
    <row r="42" spans="1:36" x14ac:dyDescent="0.3">
      <c r="A42" s="171"/>
      <c r="B42" s="116"/>
      <c r="C42" s="116"/>
      <c r="D42" s="116"/>
      <c r="E42" s="116"/>
      <c r="F42" s="116"/>
      <c r="G42" s="116"/>
      <c r="H42" s="114"/>
      <c r="J42" s="115"/>
      <c r="K42" s="83"/>
      <c r="L42" s="116"/>
      <c r="M42" s="116"/>
      <c r="N42" s="116"/>
      <c r="O42" s="116"/>
      <c r="P42" s="116"/>
      <c r="Q42" s="114"/>
      <c r="S42" s="115"/>
      <c r="T42" s="83"/>
      <c r="U42" s="116"/>
      <c r="V42" s="116"/>
      <c r="W42" s="116"/>
      <c r="X42" s="116"/>
      <c r="Y42" s="116"/>
      <c r="Z42" s="114"/>
      <c r="AB42" s="115"/>
      <c r="AC42" s="83"/>
      <c r="AD42" s="116"/>
      <c r="AE42" s="116"/>
      <c r="AF42" s="116"/>
      <c r="AG42" s="116"/>
      <c r="AH42" s="116"/>
      <c r="AI42" s="114"/>
    </row>
    <row r="43" spans="1:36" ht="24" customHeight="1" thickBot="1" x14ac:dyDescent="0.35">
      <c r="A43" s="115"/>
      <c r="B43" s="83"/>
      <c r="C43" s="83"/>
      <c r="D43" s="83"/>
      <c r="E43" s="83"/>
      <c r="F43" s="83"/>
      <c r="G43" s="83"/>
      <c r="H43" s="114"/>
      <c r="J43" s="115"/>
      <c r="K43" s="83"/>
      <c r="L43" s="83"/>
      <c r="M43" s="83"/>
      <c r="N43" s="83"/>
      <c r="O43" s="83"/>
      <c r="P43" s="83"/>
      <c r="Q43" s="114"/>
      <c r="S43" s="115"/>
      <c r="T43" s="83"/>
      <c r="U43" s="83"/>
      <c r="V43" s="83"/>
      <c r="W43" s="83"/>
      <c r="X43" s="83"/>
      <c r="Y43" s="83"/>
      <c r="Z43" s="114"/>
      <c r="AB43" s="115"/>
      <c r="AC43" s="83"/>
      <c r="AD43" s="83"/>
      <c r="AE43" s="83"/>
      <c r="AF43" s="83"/>
      <c r="AG43" s="83"/>
      <c r="AH43" s="83"/>
      <c r="AI43" s="114"/>
    </row>
    <row r="44" spans="1:36" ht="27" customHeight="1" thickBot="1" x14ac:dyDescent="0.35">
      <c r="A44" s="227" t="s">
        <v>122</v>
      </c>
      <c r="B44" s="228"/>
      <c r="C44" s="228"/>
      <c r="D44" s="228"/>
      <c r="E44" s="228"/>
      <c r="F44" s="228"/>
      <c r="G44" s="229"/>
      <c r="H44" s="114"/>
      <c r="J44" s="227" t="s">
        <v>122</v>
      </c>
      <c r="K44" s="228"/>
      <c r="L44" s="228"/>
      <c r="M44" s="228"/>
      <c r="N44" s="228"/>
      <c r="O44" s="228"/>
      <c r="P44" s="229"/>
      <c r="Q44" s="114"/>
      <c r="S44" s="227" t="s">
        <v>122</v>
      </c>
      <c r="T44" s="228"/>
      <c r="U44" s="228"/>
      <c r="V44" s="228"/>
      <c r="W44" s="228"/>
      <c r="X44" s="228"/>
      <c r="Y44" s="229"/>
      <c r="Z44" s="114"/>
      <c r="AB44" s="227" t="s">
        <v>122</v>
      </c>
      <c r="AC44" s="228"/>
      <c r="AD44" s="228"/>
      <c r="AE44" s="228"/>
      <c r="AF44" s="228"/>
      <c r="AG44" s="228"/>
      <c r="AH44" s="229"/>
      <c r="AI44" s="114"/>
    </row>
    <row r="45" spans="1:36" ht="39" x14ac:dyDescent="0.3">
      <c r="A45" s="85" t="s">
        <v>113</v>
      </c>
      <c r="B45" s="84" t="s">
        <v>112</v>
      </c>
      <c r="C45" s="86" t="s">
        <v>116</v>
      </c>
      <c r="D45" s="84" t="s">
        <v>117</v>
      </c>
      <c r="E45" s="223" t="s">
        <v>118</v>
      </c>
      <c r="F45" s="86" t="s">
        <v>119</v>
      </c>
      <c r="G45" s="223" t="s">
        <v>118</v>
      </c>
      <c r="H45" s="114"/>
      <c r="J45" s="85" t="s">
        <v>113</v>
      </c>
      <c r="K45" s="84" t="s">
        <v>112</v>
      </c>
      <c r="L45" s="86" t="s">
        <v>116</v>
      </c>
      <c r="M45" s="84" t="s">
        <v>117</v>
      </c>
      <c r="N45" s="223" t="s">
        <v>118</v>
      </c>
      <c r="O45" s="86" t="s">
        <v>119</v>
      </c>
      <c r="P45" s="223" t="s">
        <v>118</v>
      </c>
      <c r="Q45" s="114"/>
      <c r="S45" s="85" t="s">
        <v>113</v>
      </c>
      <c r="T45" s="84" t="s">
        <v>112</v>
      </c>
      <c r="U45" s="86" t="s">
        <v>116</v>
      </c>
      <c r="V45" s="84" t="s">
        <v>117</v>
      </c>
      <c r="W45" s="223" t="s">
        <v>118</v>
      </c>
      <c r="X45" s="86" t="s">
        <v>119</v>
      </c>
      <c r="Y45" s="223" t="s">
        <v>118</v>
      </c>
      <c r="Z45" s="114"/>
      <c r="AB45" s="85" t="s">
        <v>113</v>
      </c>
      <c r="AC45" s="84" t="s">
        <v>112</v>
      </c>
      <c r="AD45" s="86" t="s">
        <v>116</v>
      </c>
      <c r="AE45" s="84" t="s">
        <v>117</v>
      </c>
      <c r="AF45" s="223" t="s">
        <v>118</v>
      </c>
      <c r="AG45" s="86" t="s">
        <v>119</v>
      </c>
      <c r="AH45" s="223" t="s">
        <v>118</v>
      </c>
      <c r="AI45" s="114"/>
    </row>
    <row r="46" spans="1:36" x14ac:dyDescent="0.3">
      <c r="A46" s="87">
        <v>1</v>
      </c>
      <c r="B46" s="225"/>
      <c r="C46" s="150"/>
      <c r="D46" s="150"/>
      <c r="E46" s="224"/>
      <c r="F46" s="93"/>
      <c r="G46" s="224"/>
      <c r="H46" s="114"/>
      <c r="J46" s="87">
        <v>1</v>
      </c>
      <c r="K46" s="225"/>
      <c r="L46" s="150"/>
      <c r="M46" s="150"/>
      <c r="N46" s="224"/>
      <c r="O46" s="93"/>
      <c r="P46" s="224"/>
      <c r="Q46" s="114"/>
      <c r="S46" s="87">
        <v>1</v>
      </c>
      <c r="T46" s="225"/>
      <c r="U46" s="150"/>
      <c r="V46" s="150"/>
      <c r="W46" s="224"/>
      <c r="X46" s="93"/>
      <c r="Y46" s="224"/>
      <c r="Z46" s="114"/>
      <c r="AB46" s="87">
        <v>1</v>
      </c>
      <c r="AC46" s="225"/>
      <c r="AD46" s="150"/>
      <c r="AE46" s="150"/>
      <c r="AF46" s="224"/>
      <c r="AG46" s="93"/>
      <c r="AH46" s="224"/>
      <c r="AI46" s="114"/>
    </row>
    <row r="47" spans="1:36" ht="14.5" thickBot="1" x14ac:dyDescent="0.35">
      <c r="A47" s="89" t="s">
        <v>111</v>
      </c>
      <c r="B47" s="226"/>
      <c r="C47" s="151" t="str">
        <f>IF(C46&gt;=500,"V","X")</f>
        <v>X</v>
      </c>
      <c r="D47" s="151" t="str">
        <f>IF(D46&gt;=3,"V","X")</f>
        <v>X</v>
      </c>
      <c r="E47" s="90">
        <f>IF(AND(C47="V",D47="V"),1,0)</f>
        <v>0</v>
      </c>
      <c r="F47" s="151">
        <f>IF(F46="V",2,0)</f>
        <v>0</v>
      </c>
      <c r="G47" s="90">
        <f>SUM(E47:F47)</f>
        <v>0</v>
      </c>
      <c r="H47" s="114"/>
      <c r="J47" s="89" t="s">
        <v>111</v>
      </c>
      <c r="K47" s="226"/>
      <c r="L47" s="151" t="str">
        <f>IF(L46&gt;=500,"V","X")</f>
        <v>X</v>
      </c>
      <c r="M47" s="151" t="str">
        <f>IF(M46&gt;=3,"V","X")</f>
        <v>X</v>
      </c>
      <c r="N47" s="90">
        <f>IF(AND(L47="V",M47="V"),1,0)</f>
        <v>0</v>
      </c>
      <c r="O47" s="151">
        <f>IF(O46="V",2,0)</f>
        <v>0</v>
      </c>
      <c r="P47" s="90">
        <f>SUM(N47:O47)</f>
        <v>0</v>
      </c>
      <c r="Q47" s="114"/>
      <c r="S47" s="89" t="s">
        <v>111</v>
      </c>
      <c r="T47" s="226"/>
      <c r="U47" s="151" t="str">
        <f>IF(U46&gt;=500,"V","X")</f>
        <v>X</v>
      </c>
      <c r="V47" s="151" t="str">
        <f>IF(V46&gt;=3,"V","X")</f>
        <v>X</v>
      </c>
      <c r="W47" s="90">
        <f>IF(AND(U47="V",V47="V"),1,0)</f>
        <v>0</v>
      </c>
      <c r="X47" s="151">
        <f>IF(X46="V",2,0)</f>
        <v>0</v>
      </c>
      <c r="Y47" s="90">
        <f>SUM(W47:X47)</f>
        <v>0</v>
      </c>
      <c r="Z47" s="114"/>
      <c r="AB47" s="89" t="s">
        <v>111</v>
      </c>
      <c r="AC47" s="226"/>
      <c r="AD47" s="151" t="str">
        <f>IF(AD46&gt;=500,"V","X")</f>
        <v>X</v>
      </c>
      <c r="AE47" s="151" t="str">
        <f>IF(AE46&gt;=3,"V","X")</f>
        <v>X</v>
      </c>
      <c r="AF47" s="90">
        <f>IF(AND(AD47="V",AE47="V"),1,0)</f>
        <v>0</v>
      </c>
      <c r="AG47" s="151">
        <f>IF(AG46="V",2,0)</f>
        <v>0</v>
      </c>
      <c r="AH47" s="90">
        <f>SUM(AF47:AG47)</f>
        <v>0</v>
      </c>
      <c r="AI47" s="114"/>
    </row>
    <row r="48" spans="1:36" ht="39" x14ac:dyDescent="0.3">
      <c r="A48" s="85" t="s">
        <v>113</v>
      </c>
      <c r="B48" s="84" t="s">
        <v>112</v>
      </c>
      <c r="C48" s="86" t="s">
        <v>116</v>
      </c>
      <c r="D48" s="84" t="s">
        <v>117</v>
      </c>
      <c r="E48" s="223" t="s">
        <v>118</v>
      </c>
      <c r="F48" s="86" t="s">
        <v>119</v>
      </c>
      <c r="G48" s="223" t="s">
        <v>118</v>
      </c>
      <c r="H48" s="114"/>
      <c r="J48" s="85" t="s">
        <v>113</v>
      </c>
      <c r="K48" s="84" t="s">
        <v>112</v>
      </c>
      <c r="L48" s="86" t="s">
        <v>116</v>
      </c>
      <c r="M48" s="84" t="s">
        <v>117</v>
      </c>
      <c r="N48" s="223" t="s">
        <v>118</v>
      </c>
      <c r="O48" s="86" t="s">
        <v>119</v>
      </c>
      <c r="P48" s="223" t="s">
        <v>118</v>
      </c>
      <c r="Q48" s="114"/>
      <c r="S48" s="85" t="s">
        <v>113</v>
      </c>
      <c r="T48" s="84" t="s">
        <v>112</v>
      </c>
      <c r="U48" s="86" t="s">
        <v>116</v>
      </c>
      <c r="V48" s="84" t="s">
        <v>117</v>
      </c>
      <c r="W48" s="223" t="s">
        <v>118</v>
      </c>
      <c r="X48" s="86" t="s">
        <v>119</v>
      </c>
      <c r="Y48" s="223" t="s">
        <v>118</v>
      </c>
      <c r="Z48" s="114"/>
      <c r="AB48" s="85" t="s">
        <v>113</v>
      </c>
      <c r="AC48" s="84" t="s">
        <v>112</v>
      </c>
      <c r="AD48" s="86" t="s">
        <v>116</v>
      </c>
      <c r="AE48" s="84" t="s">
        <v>117</v>
      </c>
      <c r="AF48" s="223" t="s">
        <v>118</v>
      </c>
      <c r="AG48" s="86" t="s">
        <v>119</v>
      </c>
      <c r="AH48" s="223" t="s">
        <v>118</v>
      </c>
      <c r="AI48" s="114"/>
    </row>
    <row r="49" spans="1:35" x14ac:dyDescent="0.3">
      <c r="A49" s="87">
        <v>1</v>
      </c>
      <c r="B49" s="225"/>
      <c r="C49" s="150"/>
      <c r="D49" s="150"/>
      <c r="E49" s="224"/>
      <c r="F49" s="93"/>
      <c r="G49" s="224"/>
      <c r="H49" s="114"/>
      <c r="J49" s="87">
        <v>1</v>
      </c>
      <c r="K49" s="225"/>
      <c r="L49" s="150"/>
      <c r="M49" s="150"/>
      <c r="N49" s="224"/>
      <c r="O49" s="93"/>
      <c r="P49" s="224"/>
      <c r="Q49" s="114"/>
      <c r="S49" s="87">
        <v>1</v>
      </c>
      <c r="T49" s="225"/>
      <c r="U49" s="150"/>
      <c r="V49" s="150"/>
      <c r="W49" s="224"/>
      <c r="X49" s="93"/>
      <c r="Y49" s="224"/>
      <c r="Z49" s="114"/>
      <c r="AB49" s="87">
        <v>1</v>
      </c>
      <c r="AC49" s="225"/>
      <c r="AD49" s="150"/>
      <c r="AE49" s="150"/>
      <c r="AF49" s="224"/>
      <c r="AG49" s="93"/>
      <c r="AH49" s="224"/>
      <c r="AI49" s="114"/>
    </row>
    <row r="50" spans="1:35" ht="14.5" thickBot="1" x14ac:dyDescent="0.35">
      <c r="A50" s="89" t="s">
        <v>111</v>
      </c>
      <c r="B50" s="226"/>
      <c r="C50" s="151" t="str">
        <f>IF(C49&gt;=500,"V","X")</f>
        <v>X</v>
      </c>
      <c r="D50" s="151" t="str">
        <f>IF(D49&gt;=3,"V","X")</f>
        <v>X</v>
      </c>
      <c r="E50" s="90">
        <f>IF(AND(C50="V",D50="V"),1,0)</f>
        <v>0</v>
      </c>
      <c r="F50" s="151">
        <f>IF(F49="V",2,0)</f>
        <v>0</v>
      </c>
      <c r="G50" s="90">
        <f>SUM(E50:F50)</f>
        <v>0</v>
      </c>
      <c r="H50" s="114"/>
      <c r="J50" s="89" t="s">
        <v>111</v>
      </c>
      <c r="K50" s="226"/>
      <c r="L50" s="151" t="str">
        <f>IF(L49&gt;=500,"V","X")</f>
        <v>X</v>
      </c>
      <c r="M50" s="151" t="str">
        <f>IF(M49&gt;=3,"V","X")</f>
        <v>X</v>
      </c>
      <c r="N50" s="90">
        <f>IF(AND(L50="V",M50="V"),1,0)</f>
        <v>0</v>
      </c>
      <c r="O50" s="151">
        <f>IF(O49="V",2,0)</f>
        <v>0</v>
      </c>
      <c r="P50" s="90">
        <f>SUM(N50:O50)</f>
        <v>0</v>
      </c>
      <c r="Q50" s="114"/>
      <c r="S50" s="89" t="s">
        <v>111</v>
      </c>
      <c r="T50" s="226"/>
      <c r="U50" s="151" t="str">
        <f>IF(U49&gt;=500,"V","X")</f>
        <v>X</v>
      </c>
      <c r="V50" s="151" t="str">
        <f>IF(V49&gt;=3,"V","X")</f>
        <v>X</v>
      </c>
      <c r="W50" s="90">
        <f>IF(AND(U50="V",V50="V"),1,0)</f>
        <v>0</v>
      </c>
      <c r="X50" s="151">
        <f>IF(X49="V",2,0)</f>
        <v>0</v>
      </c>
      <c r="Y50" s="90">
        <f>SUM(W50:X50)</f>
        <v>0</v>
      </c>
      <c r="Z50" s="114"/>
      <c r="AB50" s="89" t="s">
        <v>111</v>
      </c>
      <c r="AC50" s="226"/>
      <c r="AD50" s="151" t="str">
        <f>IF(AD49&gt;=500,"V","X")</f>
        <v>X</v>
      </c>
      <c r="AE50" s="151" t="str">
        <f>IF(AE49&gt;=3,"V","X")</f>
        <v>X</v>
      </c>
      <c r="AF50" s="90">
        <f>IF(AND(AD50="V",AE50="V"),1,0)</f>
        <v>0</v>
      </c>
      <c r="AG50" s="151">
        <f>IF(AG49="V",2,0)</f>
        <v>0</v>
      </c>
      <c r="AH50" s="90">
        <f>SUM(AF50:AG50)</f>
        <v>0</v>
      </c>
      <c r="AI50" s="114"/>
    </row>
    <row r="51" spans="1:35" ht="39" x14ac:dyDescent="0.3">
      <c r="A51" s="85" t="s">
        <v>113</v>
      </c>
      <c r="B51" s="84" t="s">
        <v>112</v>
      </c>
      <c r="C51" s="86" t="s">
        <v>116</v>
      </c>
      <c r="D51" s="84" t="s">
        <v>117</v>
      </c>
      <c r="E51" s="223" t="s">
        <v>118</v>
      </c>
      <c r="F51" s="86" t="s">
        <v>119</v>
      </c>
      <c r="G51" s="223" t="s">
        <v>118</v>
      </c>
      <c r="H51" s="114"/>
      <c r="J51" s="85" t="s">
        <v>113</v>
      </c>
      <c r="K51" s="84" t="s">
        <v>112</v>
      </c>
      <c r="L51" s="86" t="s">
        <v>116</v>
      </c>
      <c r="M51" s="84" t="s">
        <v>117</v>
      </c>
      <c r="N51" s="223" t="s">
        <v>118</v>
      </c>
      <c r="O51" s="86" t="s">
        <v>119</v>
      </c>
      <c r="P51" s="223" t="s">
        <v>118</v>
      </c>
      <c r="Q51" s="114"/>
      <c r="S51" s="85" t="s">
        <v>113</v>
      </c>
      <c r="T51" s="84" t="s">
        <v>112</v>
      </c>
      <c r="U51" s="86" t="s">
        <v>116</v>
      </c>
      <c r="V51" s="84" t="s">
        <v>117</v>
      </c>
      <c r="W51" s="223" t="s">
        <v>118</v>
      </c>
      <c r="X51" s="86" t="s">
        <v>119</v>
      </c>
      <c r="Y51" s="223" t="s">
        <v>118</v>
      </c>
      <c r="Z51" s="114"/>
      <c r="AB51" s="85" t="s">
        <v>113</v>
      </c>
      <c r="AC51" s="84" t="s">
        <v>112</v>
      </c>
      <c r="AD51" s="86" t="s">
        <v>116</v>
      </c>
      <c r="AE51" s="84" t="s">
        <v>117</v>
      </c>
      <c r="AF51" s="223" t="s">
        <v>118</v>
      </c>
      <c r="AG51" s="86" t="s">
        <v>119</v>
      </c>
      <c r="AH51" s="223" t="s">
        <v>118</v>
      </c>
      <c r="AI51" s="114"/>
    </row>
    <row r="52" spans="1:35" x14ac:dyDescent="0.3">
      <c r="A52" s="87">
        <v>1</v>
      </c>
      <c r="B52" s="225"/>
      <c r="C52" s="150"/>
      <c r="D52" s="150"/>
      <c r="E52" s="224"/>
      <c r="F52" s="93"/>
      <c r="G52" s="224"/>
      <c r="H52" s="114"/>
      <c r="J52" s="87">
        <v>1</v>
      </c>
      <c r="K52" s="225"/>
      <c r="L52" s="150"/>
      <c r="M52" s="150"/>
      <c r="N52" s="224"/>
      <c r="O52" s="93"/>
      <c r="P52" s="224"/>
      <c r="Q52" s="114"/>
      <c r="S52" s="87">
        <v>1</v>
      </c>
      <c r="T52" s="225"/>
      <c r="U52" s="150"/>
      <c r="V52" s="150"/>
      <c r="W52" s="224"/>
      <c r="X52" s="93"/>
      <c r="Y52" s="224"/>
      <c r="Z52" s="114"/>
      <c r="AB52" s="87">
        <v>1</v>
      </c>
      <c r="AC52" s="225"/>
      <c r="AD52" s="150"/>
      <c r="AE52" s="150"/>
      <c r="AF52" s="224"/>
      <c r="AG52" s="93"/>
      <c r="AH52" s="224"/>
      <c r="AI52" s="114"/>
    </row>
    <row r="53" spans="1:35" ht="14.5" thickBot="1" x14ac:dyDescent="0.35">
      <c r="A53" s="89" t="s">
        <v>111</v>
      </c>
      <c r="B53" s="226"/>
      <c r="C53" s="151" t="str">
        <f>IF(C52&gt;=500,"V","X")</f>
        <v>X</v>
      </c>
      <c r="D53" s="151" t="str">
        <f>IF(D52&gt;=3,"V","X")</f>
        <v>X</v>
      </c>
      <c r="E53" s="90">
        <f>IF(AND(C53="V",D53="V"),1,0)</f>
        <v>0</v>
      </c>
      <c r="F53" s="151">
        <f>IF(F52="V",2,0)</f>
        <v>0</v>
      </c>
      <c r="G53" s="90">
        <f>SUM(E53:F53)</f>
        <v>0</v>
      </c>
      <c r="H53" s="114"/>
      <c r="J53" s="89" t="s">
        <v>111</v>
      </c>
      <c r="K53" s="226"/>
      <c r="L53" s="151" t="str">
        <f>IF(L52&gt;=500,"V","X")</f>
        <v>X</v>
      </c>
      <c r="M53" s="151" t="str">
        <f>IF(M52&gt;=3,"V","X")</f>
        <v>X</v>
      </c>
      <c r="N53" s="90">
        <f>IF(AND(L53="V",M53="V"),1,0)</f>
        <v>0</v>
      </c>
      <c r="O53" s="151">
        <f>IF(O52="V",2,0)</f>
        <v>0</v>
      </c>
      <c r="P53" s="90">
        <f>SUM(N53:O53)</f>
        <v>0</v>
      </c>
      <c r="Q53" s="114"/>
      <c r="S53" s="89" t="s">
        <v>111</v>
      </c>
      <c r="T53" s="226"/>
      <c r="U53" s="151" t="str">
        <f>IF(U52&gt;=500,"V","X")</f>
        <v>X</v>
      </c>
      <c r="V53" s="151" t="str">
        <f>IF(V52&gt;=3,"V","X")</f>
        <v>X</v>
      </c>
      <c r="W53" s="90">
        <f>IF(AND(U53="V",V53="V"),1,0)</f>
        <v>0</v>
      </c>
      <c r="X53" s="151">
        <f>IF(X52="V",2,0)</f>
        <v>0</v>
      </c>
      <c r="Y53" s="90">
        <f>SUM(W53:X53)</f>
        <v>0</v>
      </c>
      <c r="Z53" s="114"/>
      <c r="AB53" s="89" t="s">
        <v>111</v>
      </c>
      <c r="AC53" s="226"/>
      <c r="AD53" s="151" t="str">
        <f>IF(AD52&gt;=500,"V","X")</f>
        <v>X</v>
      </c>
      <c r="AE53" s="151" t="str">
        <f>IF(AE52&gt;=3,"V","X")</f>
        <v>X</v>
      </c>
      <c r="AF53" s="90">
        <f>IF(AND(AD53="V",AE53="V"),1,0)</f>
        <v>0</v>
      </c>
      <c r="AG53" s="151">
        <f>IF(AG52="V",2,0)</f>
        <v>0</v>
      </c>
      <c r="AH53" s="90">
        <f>SUM(AF53:AG53)</f>
        <v>0</v>
      </c>
      <c r="AI53" s="114"/>
    </row>
    <row r="54" spans="1:35" ht="39" x14ac:dyDescent="0.3">
      <c r="A54" s="85" t="s">
        <v>113</v>
      </c>
      <c r="B54" s="84" t="s">
        <v>112</v>
      </c>
      <c r="C54" s="86" t="s">
        <v>116</v>
      </c>
      <c r="D54" s="84" t="s">
        <v>117</v>
      </c>
      <c r="E54" s="223" t="s">
        <v>118</v>
      </c>
      <c r="F54" s="86" t="s">
        <v>119</v>
      </c>
      <c r="G54" s="223" t="s">
        <v>118</v>
      </c>
      <c r="H54" s="114"/>
      <c r="J54" s="85" t="s">
        <v>113</v>
      </c>
      <c r="K54" s="84" t="s">
        <v>112</v>
      </c>
      <c r="L54" s="86" t="s">
        <v>116</v>
      </c>
      <c r="M54" s="84" t="s">
        <v>117</v>
      </c>
      <c r="N54" s="223" t="s">
        <v>118</v>
      </c>
      <c r="O54" s="86" t="s">
        <v>119</v>
      </c>
      <c r="P54" s="223" t="s">
        <v>118</v>
      </c>
      <c r="Q54" s="114"/>
      <c r="S54" s="85" t="s">
        <v>113</v>
      </c>
      <c r="T54" s="84" t="s">
        <v>112</v>
      </c>
      <c r="U54" s="86" t="s">
        <v>116</v>
      </c>
      <c r="V54" s="84" t="s">
        <v>117</v>
      </c>
      <c r="W54" s="223" t="s">
        <v>118</v>
      </c>
      <c r="X54" s="86" t="s">
        <v>119</v>
      </c>
      <c r="Y54" s="223" t="s">
        <v>118</v>
      </c>
      <c r="Z54" s="114"/>
      <c r="AB54" s="85" t="s">
        <v>113</v>
      </c>
      <c r="AC54" s="84" t="s">
        <v>112</v>
      </c>
      <c r="AD54" s="86" t="s">
        <v>116</v>
      </c>
      <c r="AE54" s="84" t="s">
        <v>117</v>
      </c>
      <c r="AF54" s="223" t="s">
        <v>118</v>
      </c>
      <c r="AG54" s="86" t="s">
        <v>119</v>
      </c>
      <c r="AH54" s="223" t="s">
        <v>118</v>
      </c>
      <c r="AI54" s="114"/>
    </row>
    <row r="55" spans="1:35" x14ac:dyDescent="0.3">
      <c r="A55" s="87">
        <v>4</v>
      </c>
      <c r="B55" s="225"/>
      <c r="C55" s="150"/>
      <c r="D55" s="150"/>
      <c r="E55" s="224"/>
      <c r="F55" s="93"/>
      <c r="G55" s="224"/>
      <c r="H55" s="114"/>
      <c r="J55" s="87">
        <v>4</v>
      </c>
      <c r="K55" s="225"/>
      <c r="L55" s="150"/>
      <c r="M55" s="150"/>
      <c r="N55" s="224"/>
      <c r="O55" s="93"/>
      <c r="P55" s="224"/>
      <c r="Q55" s="114"/>
      <c r="S55" s="87">
        <v>4</v>
      </c>
      <c r="T55" s="225"/>
      <c r="U55" s="150"/>
      <c r="V55" s="150"/>
      <c r="W55" s="224"/>
      <c r="X55" s="93"/>
      <c r="Y55" s="224"/>
      <c r="Z55" s="114"/>
      <c r="AB55" s="87">
        <v>4</v>
      </c>
      <c r="AC55" s="225"/>
      <c r="AD55" s="150"/>
      <c r="AE55" s="150"/>
      <c r="AF55" s="224"/>
      <c r="AG55" s="93"/>
      <c r="AH55" s="224"/>
      <c r="AI55" s="114"/>
    </row>
    <row r="56" spans="1:35" ht="14.5" thickBot="1" x14ac:dyDescent="0.35">
      <c r="A56" s="89" t="s">
        <v>111</v>
      </c>
      <c r="B56" s="226"/>
      <c r="C56" s="151" t="str">
        <f t="shared" ref="C56" si="0">IF(C55&gt;=500,"V","X")</f>
        <v>X</v>
      </c>
      <c r="D56" s="151" t="str">
        <f t="shared" ref="D56" si="1">IF(D55&gt;=3,"V","X")</f>
        <v>X</v>
      </c>
      <c r="E56" s="90">
        <f t="shared" ref="E56" si="2">IF(AND(C56="V",D56="V"),3,0)</f>
        <v>0</v>
      </c>
      <c r="F56" s="151">
        <f t="shared" ref="F56" si="3">IF(F55="V",1,0)</f>
        <v>0</v>
      </c>
      <c r="G56" s="90">
        <f>SUM(E56:F56)</f>
        <v>0</v>
      </c>
      <c r="H56" s="114"/>
      <c r="J56" s="89" t="s">
        <v>111</v>
      </c>
      <c r="K56" s="226"/>
      <c r="L56" s="151" t="str">
        <f t="shared" ref="L56" si="4">IF(L55&gt;=500,"V","X")</f>
        <v>X</v>
      </c>
      <c r="M56" s="151" t="str">
        <f t="shared" ref="M56" si="5">IF(M55&gt;=3,"V","X")</f>
        <v>X</v>
      </c>
      <c r="N56" s="90">
        <f t="shared" ref="N56" si="6">IF(AND(L56="V",M56="V"),3,0)</f>
        <v>0</v>
      </c>
      <c r="O56" s="151">
        <f t="shared" ref="O56" si="7">IF(O55="V",1,0)</f>
        <v>0</v>
      </c>
      <c r="P56" s="90">
        <f>SUM(N56:O56)</f>
        <v>0</v>
      </c>
      <c r="Q56" s="114"/>
      <c r="S56" s="89" t="s">
        <v>111</v>
      </c>
      <c r="T56" s="226"/>
      <c r="U56" s="151" t="str">
        <f t="shared" ref="U56" si="8">IF(U55&gt;=500,"V","X")</f>
        <v>X</v>
      </c>
      <c r="V56" s="151" t="str">
        <f t="shared" ref="V56" si="9">IF(V55&gt;=3,"V","X")</f>
        <v>X</v>
      </c>
      <c r="W56" s="90">
        <f t="shared" ref="W56" si="10">IF(AND(U56="V",V56="V"),3,0)</f>
        <v>0</v>
      </c>
      <c r="X56" s="151">
        <f t="shared" ref="X56" si="11">IF(X55="V",1,0)</f>
        <v>0</v>
      </c>
      <c r="Y56" s="90">
        <f>SUM(W56:X56)</f>
        <v>0</v>
      </c>
      <c r="Z56" s="114"/>
      <c r="AB56" s="89" t="s">
        <v>111</v>
      </c>
      <c r="AC56" s="226"/>
      <c r="AD56" s="151" t="str">
        <f t="shared" ref="AD56" si="12">IF(AD55&gt;=500,"V","X")</f>
        <v>X</v>
      </c>
      <c r="AE56" s="151" t="str">
        <f t="shared" ref="AE56" si="13">IF(AE55&gt;=3,"V","X")</f>
        <v>X</v>
      </c>
      <c r="AF56" s="90">
        <f t="shared" ref="AF56" si="14">IF(AND(AD56="V",AE56="V"),3,0)</f>
        <v>0</v>
      </c>
      <c r="AG56" s="151">
        <f t="shared" ref="AG56" si="15">IF(AG55="V",1,0)</f>
        <v>0</v>
      </c>
      <c r="AH56" s="90">
        <f>SUM(AF56:AG56)</f>
        <v>0</v>
      </c>
      <c r="AI56" s="114"/>
    </row>
    <row r="57" spans="1:35" ht="39" x14ac:dyDescent="0.3">
      <c r="A57" s="85" t="s">
        <v>113</v>
      </c>
      <c r="B57" s="84" t="s">
        <v>112</v>
      </c>
      <c r="C57" s="86" t="s">
        <v>116</v>
      </c>
      <c r="D57" s="84" t="s">
        <v>117</v>
      </c>
      <c r="E57" s="223" t="s">
        <v>118</v>
      </c>
      <c r="F57" s="86" t="s">
        <v>119</v>
      </c>
      <c r="G57" s="223" t="s">
        <v>118</v>
      </c>
      <c r="H57" s="114"/>
      <c r="J57" s="85" t="s">
        <v>113</v>
      </c>
      <c r="K57" s="84" t="s">
        <v>112</v>
      </c>
      <c r="L57" s="86" t="s">
        <v>116</v>
      </c>
      <c r="M57" s="84" t="s">
        <v>117</v>
      </c>
      <c r="N57" s="223" t="s">
        <v>118</v>
      </c>
      <c r="O57" s="86" t="s">
        <v>119</v>
      </c>
      <c r="P57" s="223" t="s">
        <v>118</v>
      </c>
      <c r="Q57" s="114"/>
      <c r="S57" s="85" t="s">
        <v>113</v>
      </c>
      <c r="T57" s="84" t="s">
        <v>112</v>
      </c>
      <c r="U57" s="86" t="s">
        <v>116</v>
      </c>
      <c r="V57" s="84" t="s">
        <v>117</v>
      </c>
      <c r="W57" s="223" t="s">
        <v>118</v>
      </c>
      <c r="X57" s="86" t="s">
        <v>119</v>
      </c>
      <c r="Y57" s="223" t="s">
        <v>118</v>
      </c>
      <c r="Z57" s="114"/>
      <c r="AB57" s="85" t="s">
        <v>113</v>
      </c>
      <c r="AC57" s="84" t="s">
        <v>112</v>
      </c>
      <c r="AD57" s="86" t="s">
        <v>116</v>
      </c>
      <c r="AE57" s="84" t="s">
        <v>117</v>
      </c>
      <c r="AF57" s="223" t="s">
        <v>118</v>
      </c>
      <c r="AG57" s="86" t="s">
        <v>119</v>
      </c>
      <c r="AH57" s="223" t="s">
        <v>118</v>
      </c>
      <c r="AI57" s="114"/>
    </row>
    <row r="58" spans="1:35" x14ac:dyDescent="0.3">
      <c r="A58" s="87">
        <v>5</v>
      </c>
      <c r="B58" s="225"/>
      <c r="C58" s="150"/>
      <c r="D58" s="150"/>
      <c r="E58" s="224"/>
      <c r="F58" s="93"/>
      <c r="G58" s="224"/>
      <c r="H58" s="114"/>
      <c r="J58" s="87">
        <v>5</v>
      </c>
      <c r="K58" s="225"/>
      <c r="L58" s="150"/>
      <c r="M58" s="150"/>
      <c r="N58" s="224"/>
      <c r="O58" s="93"/>
      <c r="P58" s="224"/>
      <c r="Q58" s="114"/>
      <c r="S58" s="87">
        <v>5</v>
      </c>
      <c r="T58" s="225"/>
      <c r="U58" s="150"/>
      <c r="V58" s="150"/>
      <c r="W58" s="224"/>
      <c r="X58" s="93"/>
      <c r="Y58" s="224"/>
      <c r="Z58" s="114"/>
      <c r="AB58" s="87">
        <v>5</v>
      </c>
      <c r="AC58" s="225"/>
      <c r="AD58" s="150"/>
      <c r="AE58" s="150"/>
      <c r="AF58" s="224"/>
      <c r="AG58" s="93"/>
      <c r="AH58" s="224"/>
      <c r="AI58" s="114"/>
    </row>
    <row r="59" spans="1:35" ht="14.5" thickBot="1" x14ac:dyDescent="0.35">
      <c r="A59" s="89" t="s">
        <v>111</v>
      </c>
      <c r="B59" s="226"/>
      <c r="C59" s="151" t="str">
        <f t="shared" ref="C59" si="16">IF(C58&gt;=500,"V","X")</f>
        <v>X</v>
      </c>
      <c r="D59" s="151" t="str">
        <f t="shared" ref="D59" si="17">IF(D58&gt;=3,"V","X")</f>
        <v>X</v>
      </c>
      <c r="E59" s="90">
        <f t="shared" ref="E59" si="18">IF(AND(C59="V",D59="V"),3,0)</f>
        <v>0</v>
      </c>
      <c r="F59" s="151">
        <f t="shared" ref="F59" si="19">IF(F58="V",1,0)</f>
        <v>0</v>
      </c>
      <c r="G59" s="90">
        <f>SUM(E59:F59)</f>
        <v>0</v>
      </c>
      <c r="H59" s="114"/>
      <c r="J59" s="89" t="s">
        <v>111</v>
      </c>
      <c r="K59" s="226"/>
      <c r="L59" s="151" t="str">
        <f t="shared" ref="L59" si="20">IF(L58&gt;=500,"V","X")</f>
        <v>X</v>
      </c>
      <c r="M59" s="151" t="str">
        <f t="shared" ref="M59" si="21">IF(M58&gt;=3,"V","X")</f>
        <v>X</v>
      </c>
      <c r="N59" s="90">
        <f t="shared" ref="N59" si="22">IF(AND(L59="V",M59="V"),3,0)</f>
        <v>0</v>
      </c>
      <c r="O59" s="151">
        <f t="shared" ref="O59" si="23">IF(O58="V",1,0)</f>
        <v>0</v>
      </c>
      <c r="P59" s="90">
        <f>SUM(N59:O59)</f>
        <v>0</v>
      </c>
      <c r="Q59" s="114"/>
      <c r="S59" s="89" t="s">
        <v>111</v>
      </c>
      <c r="T59" s="226"/>
      <c r="U59" s="151" t="str">
        <f t="shared" ref="U59" si="24">IF(U58&gt;=500,"V","X")</f>
        <v>X</v>
      </c>
      <c r="V59" s="151" t="str">
        <f t="shared" ref="V59" si="25">IF(V58&gt;=3,"V","X")</f>
        <v>X</v>
      </c>
      <c r="W59" s="90">
        <f t="shared" ref="W59" si="26">IF(AND(U59="V",V59="V"),3,0)</f>
        <v>0</v>
      </c>
      <c r="X59" s="151">
        <f t="shared" ref="X59" si="27">IF(X58="V",1,0)</f>
        <v>0</v>
      </c>
      <c r="Y59" s="90">
        <f>SUM(W59:X59)</f>
        <v>0</v>
      </c>
      <c r="Z59" s="114"/>
      <c r="AB59" s="89" t="s">
        <v>111</v>
      </c>
      <c r="AC59" s="226"/>
      <c r="AD59" s="151" t="str">
        <f t="shared" ref="AD59" si="28">IF(AD58&gt;=500,"V","X")</f>
        <v>X</v>
      </c>
      <c r="AE59" s="151" t="str">
        <f t="shared" ref="AE59" si="29">IF(AE58&gt;=3,"V","X")</f>
        <v>X</v>
      </c>
      <c r="AF59" s="90">
        <f t="shared" ref="AF59" si="30">IF(AND(AD59="V",AE59="V"),3,0)</f>
        <v>0</v>
      </c>
      <c r="AG59" s="151">
        <f t="shared" ref="AG59" si="31">IF(AG58="V",1,0)</f>
        <v>0</v>
      </c>
      <c r="AH59" s="90">
        <f>SUM(AF59:AG59)</f>
        <v>0</v>
      </c>
      <c r="AI59" s="114"/>
    </row>
    <row r="60" spans="1:35" ht="16" thickBot="1" x14ac:dyDescent="0.4">
      <c r="A60" s="112"/>
      <c r="B60" s="113"/>
      <c r="C60" s="113"/>
      <c r="D60" s="113"/>
      <c r="E60" s="158" t="s">
        <v>125</v>
      </c>
      <c r="F60" s="158"/>
      <c r="G60" s="109">
        <f>SUM(G45:G59)</f>
        <v>0</v>
      </c>
      <c r="H60" s="114"/>
      <c r="J60" s="112"/>
      <c r="K60" s="113"/>
      <c r="L60" s="113"/>
      <c r="M60" s="113"/>
      <c r="N60" s="158" t="s">
        <v>125</v>
      </c>
      <c r="O60" s="158"/>
      <c r="P60" s="109">
        <f>SUM(P45:P59)</f>
        <v>0</v>
      </c>
      <c r="Q60" s="114"/>
      <c r="S60" s="112"/>
      <c r="T60" s="113"/>
      <c r="U60" s="113"/>
      <c r="V60" s="113"/>
      <c r="W60" s="158" t="s">
        <v>125</v>
      </c>
      <c r="X60" s="158"/>
      <c r="Y60" s="109">
        <f>SUM(Y45:Y59)</f>
        <v>0</v>
      </c>
      <c r="Z60" s="172"/>
      <c r="AB60" s="112"/>
      <c r="AC60" s="113"/>
      <c r="AD60" s="113"/>
      <c r="AE60" s="113"/>
      <c r="AF60" s="158" t="s">
        <v>125</v>
      </c>
      <c r="AG60" s="158"/>
      <c r="AH60" s="109">
        <f>SUM(AH45:AH59)</f>
        <v>0</v>
      </c>
      <c r="AI60" s="172"/>
    </row>
    <row r="61" spans="1:35" ht="14.5" thickBot="1" x14ac:dyDescent="0.35">
      <c r="A61" s="112"/>
      <c r="B61" s="113"/>
      <c r="C61" s="113"/>
      <c r="D61" s="113"/>
      <c r="E61" s="113"/>
      <c r="F61" s="111"/>
      <c r="G61" s="111"/>
      <c r="H61" s="172"/>
      <c r="J61" s="110"/>
      <c r="K61" s="111"/>
      <c r="L61" s="111"/>
      <c r="M61" s="111"/>
      <c r="N61" s="111"/>
      <c r="O61" s="111"/>
      <c r="P61" s="111"/>
      <c r="Q61" s="172"/>
    </row>
    <row r="62" spans="1:35" x14ac:dyDescent="0.3">
      <c r="A62" s="95"/>
      <c r="B62" s="95"/>
      <c r="C62" s="95"/>
      <c r="D62" s="95"/>
      <c r="E62" s="95"/>
    </row>
    <row r="63" spans="1:35" x14ac:dyDescent="0.3">
      <c r="A63" s="95"/>
      <c r="B63" s="95"/>
      <c r="C63" s="95"/>
      <c r="D63" s="95"/>
      <c r="E63" s="95"/>
    </row>
  </sheetData>
  <mergeCells count="204">
    <mergeCell ref="AF12:AF13"/>
    <mergeCell ref="AH12:AH13"/>
    <mergeCell ref="AC13:AC14"/>
    <mergeCell ref="AF15:AF16"/>
    <mergeCell ref="AH15:AH16"/>
    <mergeCell ref="AC16:AC17"/>
    <mergeCell ref="AF18:AG18"/>
    <mergeCell ref="AH54:AH55"/>
    <mergeCell ref="AH57:AH58"/>
    <mergeCell ref="AH45:AH46"/>
    <mergeCell ref="AB20:AG20"/>
    <mergeCell ref="AG21:AG23"/>
    <mergeCell ref="AC22:AC23"/>
    <mergeCell ref="AD23:AD24"/>
    <mergeCell ref="AG25:AG27"/>
    <mergeCell ref="AC26:AC27"/>
    <mergeCell ref="AD27:AD28"/>
    <mergeCell ref="AG29:AG31"/>
    <mergeCell ref="AF57:AF58"/>
    <mergeCell ref="AC58:AC59"/>
    <mergeCell ref="AB44:AH44"/>
    <mergeCell ref="AF54:AF55"/>
    <mergeCell ref="AC55:AC56"/>
    <mergeCell ref="AB1:AI1"/>
    <mergeCell ref="AB2:AH2"/>
    <mergeCell ref="AF3:AF4"/>
    <mergeCell ref="AH3:AH4"/>
    <mergeCell ref="AC4:AC5"/>
    <mergeCell ref="AF6:AF7"/>
    <mergeCell ref="AH6:AH7"/>
    <mergeCell ref="AC7:AC8"/>
    <mergeCell ref="AF9:AF10"/>
    <mergeCell ref="AH9:AH10"/>
    <mergeCell ref="AC10:AC11"/>
    <mergeCell ref="Y54:Y55"/>
    <mergeCell ref="Y57:Y58"/>
    <mergeCell ref="Y45:Y46"/>
    <mergeCell ref="W45:W46"/>
    <mergeCell ref="T46:T47"/>
    <mergeCell ref="W48:W49"/>
    <mergeCell ref="Y48:Y49"/>
    <mergeCell ref="T49:T50"/>
    <mergeCell ref="W51:W52"/>
    <mergeCell ref="Y51:Y52"/>
    <mergeCell ref="T52:T53"/>
    <mergeCell ref="W54:W55"/>
    <mergeCell ref="T55:T56"/>
    <mergeCell ref="W57:W58"/>
    <mergeCell ref="T58:T59"/>
    <mergeCell ref="X21:X23"/>
    <mergeCell ref="T22:T23"/>
    <mergeCell ref="U23:U24"/>
    <mergeCell ref="X25:X27"/>
    <mergeCell ref="T26:T27"/>
    <mergeCell ref="N18:O18"/>
    <mergeCell ref="J20:O20"/>
    <mergeCell ref="O21:O23"/>
    <mergeCell ref="J1:Q1"/>
    <mergeCell ref="J2:P2"/>
    <mergeCell ref="N3:N4"/>
    <mergeCell ref="P3:P4"/>
    <mergeCell ref="K4:K5"/>
    <mergeCell ref="S1:Z1"/>
    <mergeCell ref="S2:Y2"/>
    <mergeCell ref="W3:W4"/>
    <mergeCell ref="Y3:Y4"/>
    <mergeCell ref="T4:T5"/>
    <mergeCell ref="W6:W7"/>
    <mergeCell ref="Y6:Y7"/>
    <mergeCell ref="T7:T8"/>
    <mergeCell ref="W9:W10"/>
    <mergeCell ref="Y9:Y10"/>
    <mergeCell ref="T10:T11"/>
    <mergeCell ref="W12:W13"/>
    <mergeCell ref="Y12:Y13"/>
    <mergeCell ref="T13:T14"/>
    <mergeCell ref="W15:W16"/>
    <mergeCell ref="N15:N16"/>
    <mergeCell ref="Y15:Y16"/>
    <mergeCell ref="T16:T17"/>
    <mergeCell ref="W18:X18"/>
    <mergeCell ref="S20:X20"/>
    <mergeCell ref="N12:N13"/>
    <mergeCell ref="P12:P13"/>
    <mergeCell ref="O25:O27"/>
    <mergeCell ref="K26:K27"/>
    <mergeCell ref="L27:L28"/>
    <mergeCell ref="O29:O31"/>
    <mergeCell ref="K30:K31"/>
    <mergeCell ref="L31:L32"/>
    <mergeCell ref="A44:G44"/>
    <mergeCell ref="C39:C40"/>
    <mergeCell ref="D41:E41"/>
    <mergeCell ref="F37:F39"/>
    <mergeCell ref="B38:B39"/>
    <mergeCell ref="O33:O35"/>
    <mergeCell ref="K34:K35"/>
    <mergeCell ref="L35:L36"/>
    <mergeCell ref="O37:O39"/>
    <mergeCell ref="K38:K39"/>
    <mergeCell ref="L39:L40"/>
    <mergeCell ref="M41:N41"/>
    <mergeCell ref="P15:P16"/>
    <mergeCell ref="K16:K17"/>
    <mergeCell ref="N6:N7"/>
    <mergeCell ref="P6:P7"/>
    <mergeCell ref="K7:K8"/>
    <mergeCell ref="N9:N10"/>
    <mergeCell ref="P9:P10"/>
    <mergeCell ref="K10:K11"/>
    <mergeCell ref="K22:K23"/>
    <mergeCell ref="L23:L24"/>
    <mergeCell ref="K13:K14"/>
    <mergeCell ref="B16:B17"/>
    <mergeCell ref="E12:E13"/>
    <mergeCell ref="G12:G13"/>
    <mergeCell ref="B13:B14"/>
    <mergeCell ref="E15:E16"/>
    <mergeCell ref="A20:F20"/>
    <mergeCell ref="F33:F35"/>
    <mergeCell ref="B34:B35"/>
    <mergeCell ref="C23:C24"/>
    <mergeCell ref="C27:C28"/>
    <mergeCell ref="C31:C32"/>
    <mergeCell ref="C35:C36"/>
    <mergeCell ref="F21:F23"/>
    <mergeCell ref="B22:B23"/>
    <mergeCell ref="F25:F27"/>
    <mergeCell ref="B26:B27"/>
    <mergeCell ref="F29:F31"/>
    <mergeCell ref="B30:B31"/>
    <mergeCell ref="E18:F18"/>
    <mergeCell ref="G15:G16"/>
    <mergeCell ref="E54:E55"/>
    <mergeCell ref="B55:B56"/>
    <mergeCell ref="E57:E58"/>
    <mergeCell ref="B58:B59"/>
    <mergeCell ref="E45:E46"/>
    <mergeCell ref="B46:B47"/>
    <mergeCell ref="G45:G46"/>
    <mergeCell ref="G54:G55"/>
    <mergeCell ref="G57:G58"/>
    <mergeCell ref="E48:E49"/>
    <mergeCell ref="G48:G49"/>
    <mergeCell ref="B49:B50"/>
    <mergeCell ref="E51:E52"/>
    <mergeCell ref="G51:G52"/>
    <mergeCell ref="B52:B53"/>
    <mergeCell ref="A1:H1"/>
    <mergeCell ref="E3:E4"/>
    <mergeCell ref="B4:B5"/>
    <mergeCell ref="E6:E7"/>
    <mergeCell ref="G6:G7"/>
    <mergeCell ref="B7:B8"/>
    <mergeCell ref="E9:E10"/>
    <mergeCell ref="G9:G10"/>
    <mergeCell ref="B10:B11"/>
    <mergeCell ref="A2:G2"/>
    <mergeCell ref="G3:G4"/>
    <mergeCell ref="U27:U28"/>
    <mergeCell ref="X29:X31"/>
    <mergeCell ref="T30:T31"/>
    <mergeCell ref="U31:U32"/>
    <mergeCell ref="X33:X35"/>
    <mergeCell ref="T34:T35"/>
    <mergeCell ref="U35:U36"/>
    <mergeCell ref="X37:X39"/>
    <mergeCell ref="T38:T39"/>
    <mergeCell ref="U39:U40"/>
    <mergeCell ref="V41:W41"/>
    <mergeCell ref="AC30:AC31"/>
    <mergeCell ref="AD31:AD32"/>
    <mergeCell ref="AG33:AG35"/>
    <mergeCell ref="AC34:AC35"/>
    <mergeCell ref="AD35:AD36"/>
    <mergeCell ref="AG37:AG39"/>
    <mergeCell ref="AC38:AC39"/>
    <mergeCell ref="AD39:AD40"/>
    <mergeCell ref="AE41:AF41"/>
    <mergeCell ref="S44:Y44"/>
    <mergeCell ref="AF45:AF46"/>
    <mergeCell ref="AC46:AC47"/>
    <mergeCell ref="AF48:AF49"/>
    <mergeCell ref="AH48:AH49"/>
    <mergeCell ref="AC49:AC50"/>
    <mergeCell ref="AF51:AF52"/>
    <mergeCell ref="AH51:AH52"/>
    <mergeCell ref="AC52:AC53"/>
    <mergeCell ref="P54:P55"/>
    <mergeCell ref="P57:P58"/>
    <mergeCell ref="N45:N46"/>
    <mergeCell ref="K46:K47"/>
    <mergeCell ref="N48:N49"/>
    <mergeCell ref="P48:P49"/>
    <mergeCell ref="K49:K50"/>
    <mergeCell ref="N51:N52"/>
    <mergeCell ref="J44:P44"/>
    <mergeCell ref="P45:P46"/>
    <mergeCell ref="P51:P52"/>
    <mergeCell ref="K52:K53"/>
    <mergeCell ref="N54:N55"/>
    <mergeCell ref="K55:K56"/>
    <mergeCell ref="N57:N58"/>
    <mergeCell ref="K58:K59"/>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20"/>
  <sheetViews>
    <sheetView rightToLeft="1" topLeftCell="A7" zoomScaleNormal="100" workbookViewId="0">
      <selection activeCell="D9" sqref="D9:E11"/>
    </sheetView>
  </sheetViews>
  <sheetFormatPr defaultRowHeight="14" x14ac:dyDescent="0.3"/>
  <cols>
    <col min="2" max="2" width="42.5" customWidth="1"/>
    <col min="3" max="3" width="9.75" customWidth="1"/>
    <col min="5" max="5" width="11.08203125" customWidth="1"/>
    <col min="6" max="6" width="15" customWidth="1"/>
    <col min="9" max="9" width="19.08203125" customWidth="1"/>
    <col min="12" max="12" width="16.83203125" customWidth="1"/>
    <col min="15" max="15" width="17" customWidth="1"/>
  </cols>
  <sheetData>
    <row r="2" spans="1:15" ht="15" thickBot="1" x14ac:dyDescent="0.25"/>
    <row r="3" spans="1:15" ht="23.5" thickBot="1" x14ac:dyDescent="0.35">
      <c r="A3" s="245" t="s">
        <v>24</v>
      </c>
      <c r="B3" s="246"/>
      <c r="C3" s="247"/>
      <c r="D3" s="260">
        <v>1</v>
      </c>
      <c r="E3" s="261"/>
      <c r="F3" s="262"/>
      <c r="G3" s="260">
        <v>2</v>
      </c>
      <c r="H3" s="261"/>
      <c r="I3" s="262"/>
      <c r="J3" s="260">
        <v>3</v>
      </c>
      <c r="K3" s="261"/>
      <c r="L3" s="262"/>
      <c r="M3" s="260">
        <v>4</v>
      </c>
      <c r="N3" s="261"/>
      <c r="O3" s="262"/>
    </row>
    <row r="4" spans="1:15" ht="23.5" thickBot="1" x14ac:dyDescent="0.35">
      <c r="A4" s="248" t="s">
        <v>0</v>
      </c>
      <c r="B4" s="249"/>
      <c r="C4" s="250"/>
      <c r="D4" s="263"/>
      <c r="E4" s="264"/>
      <c r="F4" s="265"/>
      <c r="G4" s="263"/>
      <c r="H4" s="264"/>
      <c r="I4" s="265"/>
      <c r="J4" s="263"/>
      <c r="K4" s="264"/>
      <c r="L4" s="265"/>
      <c r="M4" s="263"/>
      <c r="N4" s="264"/>
      <c r="O4" s="265"/>
    </row>
    <row r="5" spans="1:15" ht="15.75" customHeight="1" x14ac:dyDescent="0.3">
      <c r="A5" s="251" t="s">
        <v>44</v>
      </c>
      <c r="B5" s="252"/>
      <c r="C5" s="257" t="s">
        <v>105</v>
      </c>
      <c r="D5" s="266"/>
      <c r="E5" s="266"/>
      <c r="F5" s="266"/>
      <c r="G5" s="266"/>
      <c r="H5" s="266"/>
      <c r="I5" s="266"/>
      <c r="J5" s="266"/>
      <c r="K5" s="266"/>
      <c r="L5" s="266"/>
      <c r="M5" s="266"/>
      <c r="N5" s="266"/>
      <c r="O5" s="266"/>
    </row>
    <row r="6" spans="1:15" ht="15.75" customHeight="1" x14ac:dyDescent="0.3">
      <c r="A6" s="253"/>
      <c r="B6" s="254"/>
      <c r="C6" s="258"/>
      <c r="D6" s="266"/>
      <c r="E6" s="266"/>
      <c r="F6" s="266"/>
      <c r="G6" s="266"/>
      <c r="H6" s="266"/>
      <c r="I6" s="266"/>
      <c r="J6" s="266"/>
      <c r="K6" s="266"/>
      <c r="L6" s="266"/>
      <c r="M6" s="266"/>
      <c r="N6" s="266"/>
      <c r="O6" s="266"/>
    </row>
    <row r="7" spans="1:15" ht="16.5" customHeight="1" thickBot="1" x14ac:dyDescent="0.35">
      <c r="A7" s="255"/>
      <c r="B7" s="256"/>
      <c r="C7" s="259"/>
      <c r="D7" s="266"/>
      <c r="E7" s="266"/>
      <c r="F7" s="266"/>
      <c r="G7" s="266"/>
      <c r="H7" s="266"/>
      <c r="I7" s="266"/>
      <c r="J7" s="266"/>
      <c r="K7" s="266"/>
      <c r="L7" s="266"/>
      <c r="M7" s="266"/>
      <c r="N7" s="266"/>
      <c r="O7" s="266"/>
    </row>
    <row r="8" spans="1:15" ht="30.75" customHeight="1" thickBot="1" x14ac:dyDescent="0.35">
      <c r="A8" s="23" t="s">
        <v>23</v>
      </c>
      <c r="B8" s="23" t="s">
        <v>48</v>
      </c>
      <c r="C8" s="81" t="s">
        <v>21</v>
      </c>
      <c r="D8" s="121" t="s">
        <v>132</v>
      </c>
      <c r="E8" s="121" t="s">
        <v>25</v>
      </c>
      <c r="F8" s="122" t="s">
        <v>19</v>
      </c>
      <c r="G8" s="121" t="s">
        <v>132</v>
      </c>
      <c r="H8" s="121" t="s">
        <v>25</v>
      </c>
      <c r="I8" s="122" t="s">
        <v>19</v>
      </c>
      <c r="J8" s="121" t="s">
        <v>132</v>
      </c>
      <c r="K8" s="121" t="s">
        <v>25</v>
      </c>
      <c r="L8" s="122" t="s">
        <v>19</v>
      </c>
      <c r="M8" s="121" t="s">
        <v>132</v>
      </c>
      <c r="N8" s="121" t="s">
        <v>25</v>
      </c>
      <c r="O8" s="122" t="s">
        <v>19</v>
      </c>
    </row>
    <row r="9" spans="1:15" ht="79.5" customHeight="1" thickBot="1" x14ac:dyDescent="0.35">
      <c r="A9" s="22" t="s">
        <v>106</v>
      </c>
      <c r="B9" s="49" t="s">
        <v>133</v>
      </c>
      <c r="C9" s="77">
        <v>0.3</v>
      </c>
      <c r="D9" s="185" t="s">
        <v>170</v>
      </c>
      <c r="E9" s="66">
        <f>VLOOKUP(D9,$C$17:$D$20,2,FALSE)</f>
        <v>0</v>
      </c>
      <c r="F9" s="61"/>
      <c r="G9" s="185" t="s">
        <v>170</v>
      </c>
      <c r="H9" s="66">
        <f>VLOOKUP(G9,$C$17:$D$20,2,FALSE)</f>
        <v>0</v>
      </c>
      <c r="I9" s="61"/>
      <c r="J9" s="185" t="s">
        <v>170</v>
      </c>
      <c r="K9" s="66">
        <f>VLOOKUP(J9,$C$17:$D$20,2,FALSE)</f>
        <v>0</v>
      </c>
      <c r="L9" s="61"/>
      <c r="M9" s="185" t="s">
        <v>170</v>
      </c>
      <c r="N9" s="66">
        <f>VLOOKUP(M9,$C$17:$D$20,2,FALSE)</f>
        <v>0</v>
      </c>
      <c r="O9" s="61"/>
    </row>
    <row r="10" spans="1:15" ht="49.5" customHeight="1" thickBot="1" x14ac:dyDescent="0.35">
      <c r="A10" s="22" t="s">
        <v>107</v>
      </c>
      <c r="B10" s="50" t="s">
        <v>134</v>
      </c>
      <c r="C10" s="78">
        <v>0.25</v>
      </c>
      <c r="D10" s="185" t="s">
        <v>170</v>
      </c>
      <c r="E10" s="66">
        <f t="shared" ref="E10:E12" si="0">VLOOKUP(D10,$C$17:$D$20,2,FALSE)</f>
        <v>0</v>
      </c>
      <c r="F10" s="61"/>
      <c r="G10" s="185" t="s">
        <v>170</v>
      </c>
      <c r="H10" s="66">
        <f t="shared" ref="H10:H12" si="1">VLOOKUP(G10,$C$17:$D$20,2,FALSE)</f>
        <v>0</v>
      </c>
      <c r="I10" s="61"/>
      <c r="J10" s="185" t="s">
        <v>170</v>
      </c>
      <c r="K10" s="66">
        <f t="shared" ref="K10:K12" si="2">VLOOKUP(J10,$C$17:$D$20,2,FALSE)</f>
        <v>0</v>
      </c>
      <c r="L10" s="61"/>
      <c r="M10" s="185" t="s">
        <v>170</v>
      </c>
      <c r="N10" s="66">
        <f t="shared" ref="N10:N12" si="3">VLOOKUP(M10,$C$17:$D$20,2,FALSE)</f>
        <v>0</v>
      </c>
      <c r="O10" s="61"/>
    </row>
    <row r="11" spans="1:15" ht="61.5" customHeight="1" thickBot="1" x14ac:dyDescent="0.35">
      <c r="A11" s="22" t="s">
        <v>108</v>
      </c>
      <c r="B11" s="51" t="s">
        <v>135</v>
      </c>
      <c r="C11" s="79">
        <v>0.2</v>
      </c>
      <c r="D11" s="185" t="s">
        <v>170</v>
      </c>
      <c r="E11" s="66">
        <f t="shared" si="0"/>
        <v>0</v>
      </c>
      <c r="F11" s="61"/>
      <c r="G11" s="185" t="s">
        <v>170</v>
      </c>
      <c r="H11" s="66">
        <f t="shared" si="1"/>
        <v>0</v>
      </c>
      <c r="I11" s="61"/>
      <c r="J11" s="185" t="s">
        <v>170</v>
      </c>
      <c r="K11" s="66">
        <f t="shared" si="2"/>
        <v>0</v>
      </c>
      <c r="L11" s="61"/>
      <c r="M11" s="185" t="s">
        <v>170</v>
      </c>
      <c r="N11" s="66">
        <f t="shared" si="3"/>
        <v>0</v>
      </c>
      <c r="O11" s="61"/>
    </row>
    <row r="12" spans="1:15" ht="57.75" customHeight="1" thickBot="1" x14ac:dyDescent="0.35">
      <c r="A12" s="22" t="s">
        <v>109</v>
      </c>
      <c r="B12" s="51" t="s">
        <v>110</v>
      </c>
      <c r="C12" s="79">
        <v>0.25</v>
      </c>
      <c r="D12" s="185" t="s">
        <v>170</v>
      </c>
      <c r="E12" s="66">
        <f t="shared" si="0"/>
        <v>0</v>
      </c>
      <c r="F12" s="61"/>
      <c r="G12" s="185" t="s">
        <v>170</v>
      </c>
      <c r="H12" s="66">
        <f t="shared" si="1"/>
        <v>0</v>
      </c>
      <c r="I12" s="61"/>
      <c r="J12" s="185" t="s">
        <v>170</v>
      </c>
      <c r="K12" s="66">
        <f t="shared" si="2"/>
        <v>0</v>
      </c>
      <c r="L12" s="61"/>
      <c r="M12" s="185" t="s">
        <v>170</v>
      </c>
      <c r="N12" s="66">
        <f t="shared" si="3"/>
        <v>0</v>
      </c>
      <c r="O12" s="61"/>
    </row>
    <row r="13" spans="1:15" ht="30.75" customHeight="1" thickBot="1" x14ac:dyDescent="0.35">
      <c r="A13" s="243" t="s">
        <v>22</v>
      </c>
      <c r="B13" s="244"/>
      <c r="C13" s="80">
        <f>SUM(C9:C12)</f>
        <v>1</v>
      </c>
      <c r="D13" s="119"/>
      <c r="E13" s="63">
        <f>SUMPRODUCT(E9:E12,$C$9:$C$12)</f>
        <v>0</v>
      </c>
      <c r="F13" s="120"/>
      <c r="G13" s="119"/>
      <c r="H13" s="63">
        <f t="shared" ref="H13" si="4">SUMPRODUCT(H9:H12,$C$9:$C$12)</f>
        <v>0</v>
      </c>
      <c r="I13" s="120"/>
      <c r="J13" s="119"/>
      <c r="K13" s="63">
        <f t="shared" ref="K13" si="5">SUMPRODUCT(K9:K12,$C$9:$C$12)</f>
        <v>0</v>
      </c>
      <c r="L13" s="120"/>
      <c r="M13" s="119"/>
      <c r="N13" s="63">
        <f t="shared" ref="N13" si="6">SUMPRODUCT(N9:N12,$C$9:$C$12)</f>
        <v>0</v>
      </c>
      <c r="O13" s="120"/>
    </row>
    <row r="16" spans="1:15" x14ac:dyDescent="0.3">
      <c r="C16" s="184" t="s">
        <v>132</v>
      </c>
      <c r="D16" s="184" t="s">
        <v>25</v>
      </c>
    </row>
    <row r="17" spans="3:4" ht="28" x14ac:dyDescent="0.3">
      <c r="C17" s="182" t="s">
        <v>170</v>
      </c>
      <c r="D17" s="183">
        <v>0</v>
      </c>
    </row>
    <row r="18" spans="3:4" x14ac:dyDescent="0.3">
      <c r="C18" s="181" t="s">
        <v>171</v>
      </c>
      <c r="D18" s="183">
        <v>3</v>
      </c>
    </row>
    <row r="19" spans="3:4" x14ac:dyDescent="0.3">
      <c r="C19" s="181" t="s">
        <v>172</v>
      </c>
      <c r="D19" s="183">
        <v>7</v>
      </c>
    </row>
    <row r="20" spans="3:4" x14ac:dyDescent="0.3">
      <c r="C20" s="181" t="s">
        <v>173</v>
      </c>
      <c r="D20" s="183">
        <v>10</v>
      </c>
    </row>
  </sheetData>
  <mergeCells count="17">
    <mergeCell ref="M3:O3"/>
    <mergeCell ref="G4:I4"/>
    <mergeCell ref="J4:L4"/>
    <mergeCell ref="M4:O4"/>
    <mergeCell ref="G5:I7"/>
    <mergeCell ref="J5:L7"/>
    <mergeCell ref="M5:O7"/>
    <mergeCell ref="D3:F3"/>
    <mergeCell ref="D4:F4"/>
    <mergeCell ref="D5:F7"/>
    <mergeCell ref="G3:I3"/>
    <mergeCell ref="J3:L3"/>
    <mergeCell ref="A13:B13"/>
    <mergeCell ref="A3:C3"/>
    <mergeCell ref="A4:C4"/>
    <mergeCell ref="A5:B7"/>
    <mergeCell ref="C5:C7"/>
  </mergeCells>
  <dataValidations count="1">
    <dataValidation type="list" allowBlank="1" showInputMessage="1" showErrorMessage="1" sqref="J9:J13 D9:D13 G9:G13 M9:M13">
      <formula1>"אינו נותן מענה ראוי,בינוני/חלקי,טוב,מצוין"</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
  <sheetViews>
    <sheetView rightToLeft="1" zoomScale="80" zoomScaleNormal="80" workbookViewId="0">
      <selection activeCell="E6" sqref="E6"/>
    </sheetView>
  </sheetViews>
  <sheetFormatPr defaultRowHeight="14" x14ac:dyDescent="0.3"/>
  <cols>
    <col min="3" max="3" width="64.33203125" customWidth="1"/>
    <col min="4" max="4" width="14.83203125" customWidth="1"/>
    <col min="5" max="5" width="12.25" customWidth="1"/>
    <col min="6" max="6" width="10.75" customWidth="1"/>
    <col min="7" max="7" width="32.58203125" customWidth="1"/>
    <col min="10" max="10" width="28.08203125" customWidth="1"/>
    <col min="13" max="13" width="23.83203125" customWidth="1"/>
    <col min="16" max="16" width="28.33203125" customWidth="1"/>
  </cols>
  <sheetData>
    <row r="1" spans="1:16" ht="15" thickBot="1" x14ac:dyDescent="0.25"/>
    <row r="2" spans="1:16" ht="48.75" customHeight="1" thickBot="1" x14ac:dyDescent="0.35">
      <c r="A2" s="273" t="s">
        <v>98</v>
      </c>
      <c r="B2" s="274"/>
      <c r="C2" s="274"/>
      <c r="D2" s="274"/>
      <c r="E2" s="260">
        <v>1</v>
      </c>
      <c r="F2" s="261"/>
      <c r="G2" s="262"/>
      <c r="H2" s="260">
        <v>2</v>
      </c>
      <c r="I2" s="261"/>
      <c r="J2" s="262"/>
      <c r="K2" s="260">
        <v>3</v>
      </c>
      <c r="L2" s="261"/>
      <c r="M2" s="262"/>
      <c r="N2" s="260">
        <v>4</v>
      </c>
      <c r="O2" s="261"/>
      <c r="P2" s="262"/>
    </row>
    <row r="3" spans="1:16" ht="31.5" customHeight="1" thickBot="1" x14ac:dyDescent="0.35">
      <c r="A3" s="59"/>
      <c r="B3" s="64" t="s">
        <v>23</v>
      </c>
      <c r="C3" s="74" t="s">
        <v>99</v>
      </c>
      <c r="D3" s="67"/>
      <c r="E3" s="121" t="s">
        <v>132</v>
      </c>
      <c r="F3" s="121" t="s">
        <v>25</v>
      </c>
      <c r="G3" s="122" t="s">
        <v>19</v>
      </c>
      <c r="H3" s="121" t="s">
        <v>132</v>
      </c>
      <c r="I3" s="121" t="s">
        <v>25</v>
      </c>
      <c r="J3" s="122" t="s">
        <v>19</v>
      </c>
      <c r="K3" s="121" t="s">
        <v>132</v>
      </c>
      <c r="L3" s="121" t="s">
        <v>25</v>
      </c>
      <c r="M3" s="122" t="s">
        <v>19</v>
      </c>
      <c r="N3" s="121" t="s">
        <v>132</v>
      </c>
      <c r="O3" s="121" t="s">
        <v>25</v>
      </c>
      <c r="P3" s="122" t="s">
        <v>19</v>
      </c>
    </row>
    <row r="4" spans="1:16" ht="46.5" customHeight="1" x14ac:dyDescent="0.3">
      <c r="A4" s="270" t="s">
        <v>96</v>
      </c>
      <c r="B4" s="68" t="s">
        <v>45</v>
      </c>
      <c r="C4" s="60" t="s">
        <v>101</v>
      </c>
      <c r="D4" s="70">
        <v>0.4</v>
      </c>
      <c r="E4" s="185" t="s">
        <v>170</v>
      </c>
      <c r="F4" s="66">
        <f>VLOOKUP(E4,$C$17:$D$20,2,FALSE)</f>
        <v>0</v>
      </c>
      <c r="G4" s="61"/>
      <c r="H4" s="185" t="s">
        <v>170</v>
      </c>
      <c r="I4" s="66">
        <f>VLOOKUP(H4,$C$17:$D$20,2,FALSE)</f>
        <v>0</v>
      </c>
      <c r="J4" s="61"/>
      <c r="K4" s="185" t="s">
        <v>170</v>
      </c>
      <c r="L4" s="66">
        <f>VLOOKUP(K4,$C$17:$D$20,2,FALSE)</f>
        <v>0</v>
      </c>
      <c r="M4" s="61"/>
      <c r="N4" s="66"/>
      <c r="O4" s="66"/>
      <c r="P4" s="61"/>
    </row>
    <row r="5" spans="1:16" ht="50.25" customHeight="1" x14ac:dyDescent="0.3">
      <c r="A5" s="271"/>
      <c r="B5" s="68" t="s">
        <v>46</v>
      </c>
      <c r="C5" s="69" t="s">
        <v>102</v>
      </c>
      <c r="D5" s="71">
        <v>0.35</v>
      </c>
      <c r="E5" s="185" t="s">
        <v>170</v>
      </c>
      <c r="F5" s="66">
        <f t="shared" ref="F5:F6" si="0">VLOOKUP(E5,$C$17:$D$20,2,FALSE)</f>
        <v>0</v>
      </c>
      <c r="G5" s="61"/>
      <c r="H5" s="185" t="s">
        <v>170</v>
      </c>
      <c r="I5" s="66">
        <f t="shared" ref="I5:I6" si="1">VLOOKUP(H5,$C$17:$D$20,2,FALSE)</f>
        <v>0</v>
      </c>
      <c r="J5" s="61"/>
      <c r="K5" s="185" t="s">
        <v>170</v>
      </c>
      <c r="L5" s="66">
        <f t="shared" ref="L5:L6" si="2">VLOOKUP(K5,$C$17:$D$20,2,FALSE)</f>
        <v>0</v>
      </c>
      <c r="M5" s="61"/>
      <c r="N5" s="66"/>
      <c r="O5" s="66"/>
      <c r="P5" s="61"/>
    </row>
    <row r="6" spans="1:16" ht="50.25" customHeight="1" thickBot="1" x14ac:dyDescent="0.35">
      <c r="A6" s="272"/>
      <c r="B6" s="68" t="s">
        <v>47</v>
      </c>
      <c r="C6" s="72" t="s">
        <v>100</v>
      </c>
      <c r="D6" s="73">
        <v>0.25</v>
      </c>
      <c r="E6" s="185" t="s">
        <v>170</v>
      </c>
      <c r="F6" s="66">
        <f t="shared" si="0"/>
        <v>0</v>
      </c>
      <c r="G6" s="61"/>
      <c r="H6" s="185" t="s">
        <v>170</v>
      </c>
      <c r="I6" s="66">
        <f t="shared" si="1"/>
        <v>0</v>
      </c>
      <c r="J6" s="61"/>
      <c r="K6" s="185" t="s">
        <v>170</v>
      </c>
      <c r="L6" s="66">
        <f t="shared" si="2"/>
        <v>0</v>
      </c>
      <c r="M6" s="61"/>
      <c r="N6" s="66"/>
      <c r="O6" s="62"/>
      <c r="P6" s="61"/>
    </row>
    <row r="7" spans="1:16" ht="43.5" customHeight="1" thickBot="1" x14ac:dyDescent="0.35">
      <c r="A7" s="267" t="s">
        <v>97</v>
      </c>
      <c r="B7" s="268"/>
      <c r="C7" s="269"/>
      <c r="D7" s="65">
        <f>SUM(D4:D6)</f>
        <v>1</v>
      </c>
      <c r="E7" s="119"/>
      <c r="F7" s="63">
        <f>SUMPRODUCT(F4:F6,$D$4:$D$6)</f>
        <v>0</v>
      </c>
      <c r="G7" s="120"/>
      <c r="H7" s="119"/>
      <c r="I7" s="63">
        <f>SUMPRODUCT(I4:I6,$D$4:$D$6)</f>
        <v>0</v>
      </c>
      <c r="J7" s="120"/>
      <c r="K7" s="119"/>
      <c r="L7" s="63">
        <f>SUMPRODUCT(L4:L6,$D$4:$D$6)</f>
        <v>0</v>
      </c>
      <c r="M7" s="120"/>
      <c r="N7" s="119"/>
      <c r="O7" s="63">
        <f>SUMPRODUCT(O4:O6,$D$4:$D$6)</f>
        <v>0</v>
      </c>
      <c r="P7" s="120"/>
    </row>
    <row r="16" spans="1:16" x14ac:dyDescent="0.3">
      <c r="C16" s="184" t="s">
        <v>132</v>
      </c>
      <c r="D16" s="184" t="s">
        <v>25</v>
      </c>
    </row>
    <row r="17" spans="3:4" x14ac:dyDescent="0.3">
      <c r="C17" s="182" t="s">
        <v>170</v>
      </c>
      <c r="D17" s="183">
        <v>0</v>
      </c>
    </row>
    <row r="18" spans="3:4" x14ac:dyDescent="0.3">
      <c r="C18" s="181" t="s">
        <v>171</v>
      </c>
      <c r="D18" s="183">
        <v>3</v>
      </c>
    </row>
    <row r="19" spans="3:4" x14ac:dyDescent="0.3">
      <c r="C19" s="181" t="s">
        <v>172</v>
      </c>
      <c r="D19" s="183">
        <v>7</v>
      </c>
    </row>
    <row r="20" spans="3:4" x14ac:dyDescent="0.3">
      <c r="C20" s="181" t="s">
        <v>173</v>
      </c>
      <c r="D20" s="183">
        <v>10</v>
      </c>
    </row>
  </sheetData>
  <mergeCells count="7">
    <mergeCell ref="K2:M2"/>
    <mergeCell ref="N2:P2"/>
    <mergeCell ref="A7:C7"/>
    <mergeCell ref="A4:A6"/>
    <mergeCell ref="A2:D2"/>
    <mergeCell ref="E2:G2"/>
    <mergeCell ref="H2:J2"/>
  </mergeCells>
  <dataValidations count="2">
    <dataValidation type="decimal" allowBlank="1" showInputMessage="1" showErrorMessage="1" sqref="O4:O5">
      <formula1>0</formula1>
      <formula2>100</formula2>
    </dataValidation>
    <dataValidation type="list" allowBlank="1" showInputMessage="1" showErrorMessage="1" sqref="N4:N7 E4:E7 H4:H7 K4:K7">
      <formula1>"אינו נותן מענה ראוי,בינוני/חלקי,טוב,מצוין"</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23"/>
  <sheetViews>
    <sheetView rightToLeft="1" zoomScale="110" zoomScaleNormal="110" workbookViewId="0">
      <selection activeCell="E29" sqref="E29"/>
    </sheetView>
  </sheetViews>
  <sheetFormatPr defaultRowHeight="14" x14ac:dyDescent="0.3"/>
  <cols>
    <col min="2" max="2" width="13" bestFit="1" customWidth="1"/>
    <col min="3" max="3" width="32" customWidth="1"/>
    <col min="4" max="4" width="16.83203125" customWidth="1"/>
    <col min="5" max="5" width="14.75" customWidth="1"/>
    <col min="6" max="7" width="15.75" customWidth="1"/>
    <col min="8" max="8" width="14.25" customWidth="1"/>
  </cols>
  <sheetData>
    <row r="2" spans="2:8" ht="15" thickBot="1" x14ac:dyDescent="0.25"/>
    <row r="3" spans="2:8" x14ac:dyDescent="0.3">
      <c r="B3" s="123"/>
      <c r="C3" s="275" t="s">
        <v>136</v>
      </c>
      <c r="D3" s="124">
        <v>1</v>
      </c>
      <c r="E3" s="124">
        <v>2</v>
      </c>
      <c r="F3" s="125">
        <v>3</v>
      </c>
      <c r="G3" s="124">
        <v>4</v>
      </c>
    </row>
    <row r="4" spans="2:8" ht="29.25" customHeight="1" x14ac:dyDescent="0.3">
      <c r="B4" s="123"/>
      <c r="C4" s="276"/>
      <c r="D4" s="126">
        <f>'[1]תנאי סף'!C2</f>
        <v>0</v>
      </c>
      <c r="E4" s="126">
        <f>'[1]תנאי סף'!D2</f>
        <v>0</v>
      </c>
      <c r="F4" s="127">
        <f>'[1]תנאי סף'!E2</f>
        <v>0</v>
      </c>
      <c r="G4" s="126">
        <f>'[1]תנאי סף'!F2</f>
        <v>0</v>
      </c>
    </row>
    <row r="5" spans="2:8" ht="24" customHeight="1" x14ac:dyDescent="0.3">
      <c r="B5" s="123"/>
      <c r="C5" s="128" t="s">
        <v>137</v>
      </c>
      <c r="D5" s="129">
        <v>0</v>
      </c>
      <c r="E5" s="129">
        <v>0</v>
      </c>
      <c r="F5" s="130">
        <v>0</v>
      </c>
      <c r="G5" s="129">
        <v>0</v>
      </c>
    </row>
    <row r="6" spans="2:8" ht="24" customHeight="1" x14ac:dyDescent="0.3">
      <c r="B6" s="123"/>
      <c r="C6" s="145" t="s">
        <v>146</v>
      </c>
      <c r="D6" s="146" t="str">
        <f>IF(AND(D5&gt;=$B$22,D5&lt;=$B$23),"V","X")</f>
        <v>X</v>
      </c>
      <c r="E6" s="146" t="str">
        <f t="shared" ref="E6:G6" si="0">IF(AND(E5&gt;=$B$22,E5&lt;=$B$23),"V","X")</f>
        <v>X</v>
      </c>
      <c r="F6" s="146" t="str">
        <f t="shared" si="0"/>
        <v>X</v>
      </c>
      <c r="G6" s="146" t="str">
        <f t="shared" si="0"/>
        <v>X</v>
      </c>
    </row>
    <row r="7" spans="2:8" ht="14.5" thickBot="1" x14ac:dyDescent="0.35">
      <c r="B7" s="123"/>
      <c r="C7" s="131" t="s">
        <v>138</v>
      </c>
      <c r="D7" s="148">
        <f>($B$23-D5)/1000</f>
        <v>500</v>
      </c>
      <c r="E7" s="148">
        <f t="shared" ref="E7:G7" si="1">($B$23-E5)/1000</f>
        <v>500</v>
      </c>
      <c r="F7" s="148">
        <f t="shared" si="1"/>
        <v>500</v>
      </c>
      <c r="G7" s="148">
        <f t="shared" si="1"/>
        <v>500</v>
      </c>
    </row>
    <row r="8" spans="2:8" ht="14.25" x14ac:dyDescent="0.2">
      <c r="B8" s="123"/>
      <c r="C8" s="123"/>
      <c r="D8" s="123"/>
    </row>
    <row r="9" spans="2:8" ht="14.25" x14ac:dyDescent="0.2">
      <c r="B9" s="123"/>
      <c r="C9" s="123"/>
      <c r="D9" s="123"/>
    </row>
    <row r="10" spans="2:8" ht="15" thickBot="1" x14ac:dyDescent="0.25"/>
    <row r="11" spans="2:8" ht="14.5" thickBot="1" x14ac:dyDescent="0.35">
      <c r="C11" s="277" t="s">
        <v>139</v>
      </c>
      <c r="D11" s="278"/>
      <c r="E11" s="132">
        <v>1</v>
      </c>
      <c r="F11" s="132">
        <v>2</v>
      </c>
      <c r="G11" s="133">
        <v>3</v>
      </c>
      <c r="H11" s="132">
        <v>4</v>
      </c>
    </row>
    <row r="12" spans="2:8" x14ac:dyDescent="0.3">
      <c r="C12" s="134" t="s">
        <v>140</v>
      </c>
      <c r="D12" s="135" t="s">
        <v>141</v>
      </c>
      <c r="E12" s="136">
        <f>'תנאי סף'!E4</f>
        <v>0</v>
      </c>
      <c r="F12" s="136">
        <f>'תנאי סף'!F4</f>
        <v>0</v>
      </c>
      <c r="G12" s="137">
        <f>'תנאי סף'!G4</f>
        <v>0</v>
      </c>
      <c r="H12" s="136">
        <f>'תנאי סף'!H4</f>
        <v>0</v>
      </c>
    </row>
    <row r="13" spans="2:8" x14ac:dyDescent="0.3">
      <c r="C13" s="138">
        <v>0.2</v>
      </c>
      <c r="D13" s="139" t="s">
        <v>142</v>
      </c>
      <c r="E13" s="140">
        <f>איכות!E12</f>
        <v>0</v>
      </c>
      <c r="F13" s="140">
        <f>איכות!G12</f>
        <v>0</v>
      </c>
      <c r="G13" s="140">
        <f>איכות!I12</f>
        <v>0</v>
      </c>
      <c r="H13" s="140">
        <f>איכות!K12</f>
        <v>0</v>
      </c>
    </row>
    <row r="14" spans="2:8" x14ac:dyDescent="0.3">
      <c r="C14" s="138">
        <v>0.8</v>
      </c>
      <c r="D14" s="139" t="s">
        <v>143</v>
      </c>
      <c r="E14" s="140">
        <v>0</v>
      </c>
      <c r="F14" s="140">
        <v>0</v>
      </c>
      <c r="G14" s="140">
        <v>0</v>
      </c>
      <c r="H14" s="140">
        <v>0</v>
      </c>
    </row>
    <row r="15" spans="2:8" x14ac:dyDescent="0.3">
      <c r="C15" s="141">
        <f>SUM(C13:C14)</f>
        <v>1</v>
      </c>
      <c r="D15" s="142" t="s">
        <v>144</v>
      </c>
      <c r="E15" s="143">
        <f>E13*$C$13+E14*$C$14</f>
        <v>0</v>
      </c>
      <c r="F15" s="143">
        <f>F13*$C$13+F14*$C$14</f>
        <v>0</v>
      </c>
      <c r="G15" s="143">
        <f>G13*$C$13+G14*$C$14</f>
        <v>0</v>
      </c>
      <c r="H15" s="143">
        <f>H13*$C$13+H14*$C$14</f>
        <v>0</v>
      </c>
    </row>
    <row r="16" spans="2:8" ht="14.5" thickBot="1" x14ac:dyDescent="0.35">
      <c r="C16" s="279" t="s">
        <v>145</v>
      </c>
      <c r="D16" s="280"/>
      <c r="E16" s="144">
        <f>RANK(E15,$E$15:$H$15,0)</f>
        <v>1</v>
      </c>
      <c r="F16" s="144">
        <f>RANK(F15,$E$15:$H$15,0)</f>
        <v>1</v>
      </c>
      <c r="G16" s="144">
        <f>RANK(G15,$E$15:$H$15,0)</f>
        <v>1</v>
      </c>
      <c r="H16" s="144">
        <f>RANK(H15,$E$15:$H$15,0)</f>
        <v>1</v>
      </c>
    </row>
    <row r="22" spans="1:2" ht="14.25" hidden="1" x14ac:dyDescent="0.2">
      <c r="A22" t="s">
        <v>147</v>
      </c>
      <c r="B22" s="147">
        <v>400000</v>
      </c>
    </row>
    <row r="23" spans="1:2" ht="14.25" hidden="1" x14ac:dyDescent="0.2">
      <c r="A23" t="s">
        <v>148</v>
      </c>
      <c r="B23" s="147">
        <v>500000</v>
      </c>
    </row>
  </sheetData>
  <mergeCells count="3">
    <mergeCell ref="C3:C4"/>
    <mergeCell ref="C11:D11"/>
    <mergeCell ref="C16:D16"/>
  </mergeCells>
  <conditionalFormatting sqref="E15:H15">
    <cfRule type="top10" dxfId="0" priority="264" rank="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תנאי סף</vt:lpstr>
      <vt:lpstr>איכות</vt:lpstr>
      <vt:lpstr>פירוט ניסיון - מציע ומנהל הפקה</vt:lpstr>
      <vt:lpstr>ראיון</vt:lpstr>
      <vt:lpstr>התכנית המוצעת</vt:lpstr>
      <vt:lpstr>מחיר וסיכום</vt:lpstr>
      <vt:lpstr>'תנאי סף'!_Ref312343192</vt:lpstr>
      <vt:lpstr>'תנאי סף'!_Ref381020389</vt:lpstr>
      <vt:lpstr>'תנאי סף'!_Ref404259197</vt:lpstr>
      <vt:lpstr>'תנאי סף'!_Ref483131184</vt:lpstr>
      <vt:lpstr>'תנאי סף'!_Ref483131209</vt:lpstr>
      <vt:lpstr>איכות!_Ref483140193</vt:lpstr>
      <vt:lpstr>'תנאי סף'!_Ref486146449</vt:lpstr>
      <vt:lpstr>'תנאי סף'!_Ref486146473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אביטל סויסה מויאל</cp:lastModifiedBy>
  <dcterms:created xsi:type="dcterms:W3CDTF">2014-12-29T12:32:12Z</dcterms:created>
  <dcterms:modified xsi:type="dcterms:W3CDTF">2017-09-17T08:10:14Z</dcterms:modified>
</cp:coreProperties>
</file>